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 tabRatio="729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резерва'!$A$1:$G$116</definedName>
  </definedNames>
  <calcPr calcId="125725"/>
</workbook>
</file>

<file path=xl/calcChain.xml><?xml version="1.0" encoding="utf-8"?>
<calcChain xmlns="http://schemas.openxmlformats.org/spreadsheetml/2006/main">
  <c r="C89" i="6"/>
  <c r="D89"/>
  <c r="E89"/>
  <c r="E115" i="8"/>
  <c r="E114" s="1"/>
  <c r="E113" s="1"/>
  <c r="D115"/>
  <c r="C115"/>
  <c r="C114" s="1"/>
  <c r="E112"/>
  <c r="D112"/>
  <c r="D111" s="1"/>
  <c r="C112"/>
  <c r="C111" s="1"/>
  <c r="E110"/>
  <c r="D110"/>
  <c r="C110"/>
  <c r="E109"/>
  <c r="D109"/>
  <c r="C109"/>
  <c r="E108"/>
  <c r="D108"/>
  <c r="C108"/>
  <c r="E107"/>
  <c r="D107"/>
  <c r="C107"/>
  <c r="E105"/>
  <c r="D105"/>
  <c r="C105"/>
  <c r="E104"/>
  <c r="D104"/>
  <c r="C104"/>
  <c r="E100"/>
  <c r="E99" s="1"/>
  <c r="D100"/>
  <c r="D99" s="1"/>
  <c r="C100"/>
  <c r="E98"/>
  <c r="E97" s="1"/>
  <c r="D98"/>
  <c r="D97" s="1"/>
  <c r="C98"/>
  <c r="E96"/>
  <c r="D96"/>
  <c r="C96"/>
  <c r="E95"/>
  <c r="D95"/>
  <c r="C95"/>
  <c r="E93"/>
  <c r="E92" s="1"/>
  <c r="D93"/>
  <c r="D92" s="1"/>
  <c r="C93"/>
  <c r="C92" s="1"/>
  <c r="E90"/>
  <c r="D90"/>
  <c r="D89" s="1"/>
  <c r="C90"/>
  <c r="C89" s="1"/>
  <c r="E88"/>
  <c r="D88"/>
  <c r="C88"/>
  <c r="E87"/>
  <c r="D87"/>
  <c r="C87"/>
  <c r="E86"/>
  <c r="D86"/>
  <c r="C86"/>
  <c r="E85"/>
  <c r="D85"/>
  <c r="C85"/>
  <c r="E84"/>
  <c r="D84"/>
  <c r="C84"/>
  <c r="E81"/>
  <c r="D81"/>
  <c r="C81"/>
  <c r="E80"/>
  <c r="D80"/>
  <c r="C80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9"/>
  <c r="D69"/>
  <c r="C69"/>
  <c r="E68"/>
  <c r="D68"/>
  <c r="C68"/>
  <c r="E66"/>
  <c r="D66"/>
  <c r="C66"/>
  <c r="E65"/>
  <c r="D65"/>
  <c r="C65"/>
  <c r="E64"/>
  <c r="D64"/>
  <c r="C64"/>
  <c r="E63"/>
  <c r="D63"/>
  <c r="C63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2"/>
  <c r="D52"/>
  <c r="C52"/>
  <c r="E51"/>
  <c r="D51"/>
  <c r="C51"/>
  <c r="E50"/>
  <c r="D50"/>
  <c r="C50"/>
  <c r="E49"/>
  <c r="D49"/>
  <c r="C49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29"/>
  <c r="E28" s="1"/>
  <c r="D29"/>
  <c r="D28" s="1"/>
  <c r="C29"/>
  <c r="C28" s="1"/>
  <c r="E27"/>
  <c r="E26" s="1"/>
  <c r="D27"/>
  <c r="D26" s="1"/>
  <c r="C27"/>
  <c r="C26" s="1"/>
  <c r="E25"/>
  <c r="D25"/>
  <c r="C25"/>
  <c r="E24"/>
  <c r="D24"/>
  <c r="C24"/>
  <c r="E23"/>
  <c r="D23"/>
  <c r="C23"/>
  <c r="E21"/>
  <c r="E20" s="1"/>
  <c r="D21"/>
  <c r="D20" s="1"/>
  <c r="C21"/>
  <c r="C20" s="1"/>
  <c r="E19"/>
  <c r="D19"/>
  <c r="C19"/>
  <c r="E18"/>
  <c r="D18"/>
  <c r="C18"/>
  <c r="E17"/>
  <c r="D17"/>
  <c r="C17"/>
  <c r="E15"/>
  <c r="E14" s="1"/>
  <c r="D15"/>
  <c r="D14" s="1"/>
  <c r="C15"/>
  <c r="C14" s="1"/>
  <c r="F115" i="6"/>
  <c r="E114"/>
  <c r="D114"/>
  <c r="D113" s="1"/>
  <c r="C114"/>
  <c r="F114" s="1"/>
  <c r="E113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F89"/>
  <c r="F88"/>
  <c r="F87"/>
  <c r="F86"/>
  <c r="F85"/>
  <c r="F84"/>
  <c r="E83"/>
  <c r="E82" s="1"/>
  <c r="D83"/>
  <c r="D82" s="1"/>
  <c r="C83"/>
  <c r="C82"/>
  <c r="F81"/>
  <c r="F80"/>
  <c r="E79"/>
  <c r="E78" s="1"/>
  <c r="D79"/>
  <c r="C79"/>
  <c r="D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20" s="1"/>
  <c r="F19"/>
  <c r="F18"/>
  <c r="F17"/>
  <c r="E16"/>
  <c r="D16"/>
  <c r="C16"/>
  <c r="F15"/>
  <c r="E14"/>
  <c r="E13" s="1"/>
  <c r="D14"/>
  <c r="C14"/>
  <c r="F115" i="10"/>
  <c r="E114"/>
  <c r="E113" s="1"/>
  <c r="D114"/>
  <c r="D113" s="1"/>
  <c r="C114"/>
  <c r="F114" s="1"/>
  <c r="F112"/>
  <c r="E111"/>
  <c r="D111"/>
  <c r="F111" s="1"/>
  <c r="C111"/>
  <c r="F110"/>
  <c r="F109"/>
  <c r="F108"/>
  <c r="F107"/>
  <c r="E106"/>
  <c r="E102" s="1"/>
  <c r="D106"/>
  <c r="C106"/>
  <c r="F105"/>
  <c r="F104"/>
  <c r="E103"/>
  <c r="D103"/>
  <c r="C103"/>
  <c r="C102"/>
  <c r="F100"/>
  <c r="E99"/>
  <c r="D99"/>
  <c r="C99"/>
  <c r="F99" s="1"/>
  <c r="F98"/>
  <c r="E97"/>
  <c r="D97"/>
  <c r="C97"/>
  <c r="F97" s="1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D83"/>
  <c r="D82" s="1"/>
  <c r="C83"/>
  <c r="E82"/>
  <c r="F81"/>
  <c r="F80"/>
  <c r="E79"/>
  <c r="E78" s="1"/>
  <c r="D79"/>
  <c r="D78" s="1"/>
  <c r="C79"/>
  <c r="C78" s="1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3" s="1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8" s="1"/>
  <c r="F27"/>
  <c r="E26"/>
  <c r="D26"/>
  <c r="C26"/>
  <c r="F26" s="1"/>
  <c r="F25"/>
  <c r="F24"/>
  <c r="F23"/>
  <c r="E22"/>
  <c r="D22"/>
  <c r="F22" s="1"/>
  <c r="C22"/>
  <c r="F21"/>
  <c r="E20"/>
  <c r="D20"/>
  <c r="C20"/>
  <c r="F19"/>
  <c r="F18"/>
  <c r="F17"/>
  <c r="E16"/>
  <c r="D16"/>
  <c r="C16"/>
  <c r="F15"/>
  <c r="E14"/>
  <c r="D14"/>
  <c r="C14"/>
  <c r="F115" i="9"/>
  <c r="E114"/>
  <c r="E113" s="1"/>
  <c r="D114"/>
  <c r="C114"/>
  <c r="C113" s="1"/>
  <c r="D113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F92" s="1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E78" s="1"/>
  <c r="D79"/>
  <c r="C79"/>
  <c r="C78" s="1"/>
  <c r="F77"/>
  <c r="F76"/>
  <c r="F75"/>
  <c r="F74"/>
  <c r="F73"/>
  <c r="F72"/>
  <c r="F71"/>
  <c r="E70"/>
  <c r="D70"/>
  <c r="C70"/>
  <c r="F70" s="1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5"/>
  <c r="E14"/>
  <c r="D14"/>
  <c r="C14"/>
  <c r="F14" s="1"/>
  <c r="F115" i="3"/>
  <c r="E114"/>
  <c r="E113" s="1"/>
  <c r="D114"/>
  <c r="C114"/>
  <c r="F114" s="1"/>
  <c r="D113"/>
  <c r="F112"/>
  <c r="E111"/>
  <c r="D111"/>
  <c r="C111"/>
  <c r="F111" s="1"/>
  <c r="F110"/>
  <c r="F109"/>
  <c r="F108"/>
  <c r="F107"/>
  <c r="E106"/>
  <c r="D106"/>
  <c r="C106"/>
  <c r="F105"/>
  <c r="F104"/>
  <c r="E103"/>
  <c r="E102" s="1"/>
  <c r="D103"/>
  <c r="C103"/>
  <c r="F100"/>
  <c r="E99"/>
  <c r="D99"/>
  <c r="F99" s="1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9" s="1"/>
  <c r="F88"/>
  <c r="F87"/>
  <c r="F86"/>
  <c r="F85"/>
  <c r="F84"/>
  <c r="E83"/>
  <c r="E82" s="1"/>
  <c r="D83"/>
  <c r="C83"/>
  <c r="F83" s="1"/>
  <c r="D82"/>
  <c r="F81"/>
  <c r="F80"/>
  <c r="E79"/>
  <c r="D79"/>
  <c r="C79"/>
  <c r="C78" s="1"/>
  <c r="D78"/>
  <c r="F77"/>
  <c r="F76"/>
  <c r="F75"/>
  <c r="F74"/>
  <c r="F73"/>
  <c r="F72"/>
  <c r="F71"/>
  <c r="E70"/>
  <c r="D70"/>
  <c r="F70" s="1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8" s="1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6" s="1"/>
  <c r="F15"/>
  <c r="E14"/>
  <c r="D14"/>
  <c r="C14"/>
  <c r="F14" s="1"/>
  <c r="F115" i="2"/>
  <c r="E114"/>
  <c r="E113" s="1"/>
  <c r="D114"/>
  <c r="D113" s="1"/>
  <c r="C114"/>
  <c r="C113" s="1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D79"/>
  <c r="D78" s="1"/>
  <c r="C79"/>
  <c r="E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F28" s="1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F16" s="1"/>
  <c r="C16"/>
  <c r="F15"/>
  <c r="E14"/>
  <c r="D14"/>
  <c r="C14"/>
  <c r="E83" i="1"/>
  <c r="D83"/>
  <c r="C83"/>
  <c r="F90"/>
  <c r="E89"/>
  <c r="D89"/>
  <c r="C89"/>
  <c r="F89" i="2" l="1"/>
  <c r="E13" i="3"/>
  <c r="F79"/>
  <c r="E101"/>
  <c r="D13" i="9"/>
  <c r="F48"/>
  <c r="D91" i="10"/>
  <c r="E101"/>
  <c r="F16" i="6"/>
  <c r="F48"/>
  <c r="F94"/>
  <c r="E13" i="2"/>
  <c r="F20"/>
  <c r="F22"/>
  <c r="F79"/>
  <c r="F92"/>
  <c r="F103"/>
  <c r="F62" i="3"/>
  <c r="E78"/>
  <c r="F78" s="1"/>
  <c r="C91"/>
  <c r="F26" i="9"/>
  <c r="F28"/>
  <c r="F83"/>
  <c r="F89"/>
  <c r="F94"/>
  <c r="D102"/>
  <c r="D101" s="1"/>
  <c r="F14" i="10"/>
  <c r="F16"/>
  <c r="F20"/>
  <c r="D13"/>
  <c r="F83"/>
  <c r="F103"/>
  <c r="F26" i="6"/>
  <c r="F28"/>
  <c r="F31"/>
  <c r="F67"/>
  <c r="F79"/>
  <c r="D102"/>
  <c r="C113"/>
  <c r="F113" s="1"/>
  <c r="F111"/>
  <c r="F106"/>
  <c r="E102"/>
  <c r="E101" s="1"/>
  <c r="F103"/>
  <c r="D101"/>
  <c r="F99"/>
  <c r="F97"/>
  <c r="F92"/>
  <c r="D91"/>
  <c r="F83"/>
  <c r="F82"/>
  <c r="C78"/>
  <c r="F78" s="1"/>
  <c r="F70"/>
  <c r="F62"/>
  <c r="F53"/>
  <c r="D30"/>
  <c r="D13"/>
  <c r="F14"/>
  <c r="C113" i="10"/>
  <c r="F113" s="1"/>
  <c r="F106"/>
  <c r="D102"/>
  <c r="D101" s="1"/>
  <c r="F98" i="8"/>
  <c r="F94" i="10"/>
  <c r="E91"/>
  <c r="F92"/>
  <c r="F89"/>
  <c r="C82"/>
  <c r="F82" s="1"/>
  <c r="C79" i="8"/>
  <c r="C78" s="1"/>
  <c r="D79"/>
  <c r="D78" s="1"/>
  <c r="F79" i="10"/>
  <c r="F70"/>
  <c r="F67"/>
  <c r="F62"/>
  <c r="D30"/>
  <c r="F48"/>
  <c r="E30"/>
  <c r="C31" i="8"/>
  <c r="F31" i="10"/>
  <c r="C13"/>
  <c r="E13"/>
  <c r="F114" i="9"/>
  <c r="F111"/>
  <c r="C102"/>
  <c r="F106"/>
  <c r="F105" i="8"/>
  <c r="F103" i="9"/>
  <c r="D103" i="8"/>
  <c r="F99" i="9"/>
  <c r="D91"/>
  <c r="E91"/>
  <c r="F82"/>
  <c r="D83" i="8"/>
  <c r="D82" s="1"/>
  <c r="F79" i="9"/>
  <c r="E79" i="8"/>
  <c r="E78" s="1"/>
  <c r="F81"/>
  <c r="F74"/>
  <c r="C67"/>
  <c r="F67" i="9"/>
  <c r="F62"/>
  <c r="F53"/>
  <c r="D30"/>
  <c r="F31"/>
  <c r="E30"/>
  <c r="E13"/>
  <c r="F20"/>
  <c r="F16"/>
  <c r="C13"/>
  <c r="F13" s="1"/>
  <c r="C113" i="3"/>
  <c r="F113" s="1"/>
  <c r="C102"/>
  <c r="D102"/>
  <c r="D101" s="1"/>
  <c r="F109" i="8"/>
  <c r="F106" i="3"/>
  <c r="C103" i="8"/>
  <c r="F103" i="3"/>
  <c r="C97" i="8"/>
  <c r="F94" i="3"/>
  <c r="F95" i="8"/>
  <c r="D91" i="3"/>
  <c r="F92"/>
  <c r="E91"/>
  <c r="C82"/>
  <c r="F82" s="1"/>
  <c r="F87" i="8"/>
  <c r="D30" i="3"/>
  <c r="E70" i="8"/>
  <c r="D67"/>
  <c r="F67" i="3"/>
  <c r="C30"/>
  <c r="F53"/>
  <c r="F57" i="8"/>
  <c r="E30" i="3"/>
  <c r="D48" i="8"/>
  <c r="F48" i="3"/>
  <c r="F41" i="8"/>
  <c r="F45"/>
  <c r="F31" i="3"/>
  <c r="F26"/>
  <c r="F25" i="8"/>
  <c r="D13" i="3"/>
  <c r="D12" s="1"/>
  <c r="D116" s="1"/>
  <c r="F20"/>
  <c r="F114" i="2"/>
  <c r="F115" i="8"/>
  <c r="D102" i="2"/>
  <c r="F112" i="8"/>
  <c r="E111"/>
  <c r="F111" s="1"/>
  <c r="F111" i="2"/>
  <c r="E102"/>
  <c r="E101" s="1"/>
  <c r="F110" i="8"/>
  <c r="F108"/>
  <c r="C102" i="2"/>
  <c r="F102" s="1"/>
  <c r="F99"/>
  <c r="F100" i="8"/>
  <c r="C99"/>
  <c r="F94" i="2"/>
  <c r="C94" i="8"/>
  <c r="F96"/>
  <c r="E94"/>
  <c r="E91" s="1"/>
  <c r="D91" i="2"/>
  <c r="E91"/>
  <c r="F93" i="8"/>
  <c r="F90"/>
  <c r="F84"/>
  <c r="E83"/>
  <c r="E82" s="1"/>
  <c r="F88"/>
  <c r="F82" i="2"/>
  <c r="F86" i="8"/>
  <c r="F83" i="2"/>
  <c r="C78"/>
  <c r="F78" s="1"/>
  <c r="F80" i="8"/>
  <c r="F73"/>
  <c r="F77"/>
  <c r="F70" i="2"/>
  <c r="E67" i="8"/>
  <c r="F67" i="2"/>
  <c r="F69" i="8"/>
  <c r="F63"/>
  <c r="F66"/>
  <c r="F62" i="2"/>
  <c r="E53" i="8"/>
  <c r="F61"/>
  <c r="F53" i="2"/>
  <c r="F55" i="8"/>
  <c r="F59"/>
  <c r="F51"/>
  <c r="F52"/>
  <c r="F48" i="2"/>
  <c r="F31"/>
  <c r="D30"/>
  <c r="F37" i="8"/>
  <c r="F26" i="2"/>
  <c r="F23" i="8"/>
  <c r="E22"/>
  <c r="D13" i="2"/>
  <c r="D16" i="8"/>
  <c r="E16"/>
  <c r="F19"/>
  <c r="F14" i="2"/>
  <c r="C106" i="8"/>
  <c r="E106"/>
  <c r="D106"/>
  <c r="E103"/>
  <c r="D94"/>
  <c r="E89"/>
  <c r="F89" s="1"/>
  <c r="F89" i="1"/>
  <c r="F85" i="8"/>
  <c r="D70"/>
  <c r="F72"/>
  <c r="C70"/>
  <c r="F75"/>
  <c r="F76"/>
  <c r="F68"/>
  <c r="C62"/>
  <c r="D62"/>
  <c r="E62"/>
  <c r="F54"/>
  <c r="F56"/>
  <c r="F58"/>
  <c r="F60"/>
  <c r="D53"/>
  <c r="C48"/>
  <c r="F50"/>
  <c r="E48"/>
  <c r="F32"/>
  <c r="D31"/>
  <c r="F34"/>
  <c r="F36"/>
  <c r="F38"/>
  <c r="F40"/>
  <c r="F42"/>
  <c r="F44"/>
  <c r="F46"/>
  <c r="E31"/>
  <c r="F31" s="1"/>
  <c r="F35"/>
  <c r="F39"/>
  <c r="F43"/>
  <c r="F47"/>
  <c r="F29"/>
  <c r="F27"/>
  <c r="F24"/>
  <c r="D22"/>
  <c r="F21"/>
  <c r="F18"/>
  <c r="F17"/>
  <c r="D114"/>
  <c r="D113" s="1"/>
  <c r="F107"/>
  <c r="F104"/>
  <c r="F92"/>
  <c r="C83"/>
  <c r="C82" s="1"/>
  <c r="F71"/>
  <c r="F64"/>
  <c r="F65"/>
  <c r="C53"/>
  <c r="F49"/>
  <c r="F33"/>
  <c r="F26"/>
  <c r="C22"/>
  <c r="F20"/>
  <c r="C16"/>
  <c r="F15"/>
  <c r="F99"/>
  <c r="F97"/>
  <c r="D91"/>
  <c r="F28"/>
  <c r="F14"/>
  <c r="C113"/>
  <c r="E30" i="6"/>
  <c r="E91"/>
  <c r="C30"/>
  <c r="C13"/>
  <c r="C102"/>
  <c r="C91"/>
  <c r="D12" i="10"/>
  <c r="D116" s="1"/>
  <c r="F78"/>
  <c r="F102"/>
  <c r="C101"/>
  <c r="C30"/>
  <c r="C91"/>
  <c r="F113" i="9"/>
  <c r="D78"/>
  <c r="F78" s="1"/>
  <c r="F97"/>
  <c r="C30"/>
  <c r="E102"/>
  <c r="E101" s="1"/>
  <c r="C101"/>
  <c r="C91"/>
  <c r="C101" i="3"/>
  <c r="C13"/>
  <c r="F97"/>
  <c r="D101" i="2"/>
  <c r="F113"/>
  <c r="C13"/>
  <c r="E30"/>
  <c r="E12" s="1"/>
  <c r="E116" s="1"/>
  <c r="F97"/>
  <c r="F106"/>
  <c r="C30"/>
  <c r="C91"/>
  <c r="F91" s="1"/>
  <c r="F91" i="3" l="1"/>
  <c r="C102" i="8"/>
  <c r="C101" s="1"/>
  <c r="F91" i="6"/>
  <c r="D12"/>
  <c r="D116" s="1"/>
  <c r="F78" i="8"/>
  <c r="F67"/>
  <c r="D30"/>
  <c r="F30" i="6"/>
  <c r="C13" i="8"/>
  <c r="F101" i="10"/>
  <c r="F91"/>
  <c r="C91" i="8"/>
  <c r="F91" s="1"/>
  <c r="E12" i="10"/>
  <c r="E116" s="1"/>
  <c r="F30"/>
  <c r="F62" i="8"/>
  <c r="F22"/>
  <c r="E13"/>
  <c r="F13" i="10"/>
  <c r="F91" i="9"/>
  <c r="F79" i="8"/>
  <c r="D12" i="9"/>
  <c r="D116" s="1"/>
  <c r="E12"/>
  <c r="E116" s="1"/>
  <c r="F30"/>
  <c r="F16" i="8"/>
  <c r="F101" i="3"/>
  <c r="F102"/>
  <c r="E12"/>
  <c r="E116" s="1"/>
  <c r="F70" i="8"/>
  <c r="F30" i="3"/>
  <c r="D13" i="8"/>
  <c r="E102"/>
  <c r="E101" s="1"/>
  <c r="C101" i="2"/>
  <c r="F101" s="1"/>
  <c r="F106" i="8"/>
  <c r="F103"/>
  <c r="F94"/>
  <c r="D12" i="2"/>
  <c r="D116" s="1"/>
  <c r="E30" i="8"/>
  <c r="F30" i="2"/>
  <c r="F114" i="8"/>
  <c r="F113"/>
  <c r="D102"/>
  <c r="D101" s="1"/>
  <c r="F82"/>
  <c r="F83"/>
  <c r="C30"/>
  <c r="F53"/>
  <c r="F48"/>
  <c r="F13" i="6"/>
  <c r="C12"/>
  <c r="F102"/>
  <c r="C101"/>
  <c r="F101" s="1"/>
  <c r="E12"/>
  <c r="E116" s="1"/>
  <c r="C12" i="10"/>
  <c r="F101" i="9"/>
  <c r="C12"/>
  <c r="F102"/>
  <c r="F13" i="3"/>
  <c r="C12"/>
  <c r="F13" i="2"/>
  <c r="C12"/>
  <c r="C12" i="8" l="1"/>
  <c r="C116" s="1"/>
  <c r="E12"/>
  <c r="E116" s="1"/>
  <c r="F13"/>
  <c r="D12"/>
  <c r="D116" s="1"/>
  <c r="F102"/>
  <c r="F101"/>
  <c r="F30"/>
  <c r="F12" i="6"/>
  <c r="C116"/>
  <c r="F116" s="1"/>
  <c r="F12" i="10"/>
  <c r="C116"/>
  <c r="F116" s="1"/>
  <c r="F6" i="8" s="1"/>
  <c r="F12" i="9"/>
  <c r="C116"/>
  <c r="F116" s="1"/>
  <c r="F5" i="8" s="1"/>
  <c r="F12" i="3"/>
  <c r="C116"/>
  <c r="F116" s="1"/>
  <c r="F4" i="8" s="1"/>
  <c r="F12" i="2"/>
  <c r="C116"/>
  <c r="F116" s="1"/>
  <c r="F3" i="8" s="1"/>
  <c r="F12" l="1"/>
  <c r="F116"/>
  <c r="F115" i="1" l="1"/>
  <c r="E114"/>
  <c r="E113" s="1"/>
  <c r="D114"/>
  <c r="D113" s="1"/>
  <c r="C114"/>
  <c r="F112"/>
  <c r="E111"/>
  <c r="D111"/>
  <c r="F111" s="1"/>
  <c r="C111"/>
  <c r="F110"/>
  <c r="F109"/>
  <c r="F108"/>
  <c r="F107"/>
  <c r="E106"/>
  <c r="D106"/>
  <c r="C106"/>
  <c r="F106" s="1"/>
  <c r="F105"/>
  <c r="F104"/>
  <c r="E103"/>
  <c r="E102" s="1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88"/>
  <c r="F87"/>
  <c r="F86"/>
  <c r="F85"/>
  <c r="F84"/>
  <c r="F83"/>
  <c r="D82"/>
  <c r="C82"/>
  <c r="E82"/>
  <c r="F81"/>
  <c r="F80"/>
  <c r="E79"/>
  <c r="E78" s="1"/>
  <c r="D79"/>
  <c r="D78" s="1"/>
  <c r="C79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C16"/>
  <c r="F15"/>
  <c r="E14"/>
  <c r="D14"/>
  <c r="C14"/>
  <c r="F103" l="1"/>
  <c r="F28"/>
  <c r="F114"/>
  <c r="E101"/>
  <c r="C91"/>
  <c r="F82"/>
  <c r="F79"/>
  <c r="F67"/>
  <c r="F31"/>
  <c r="D30"/>
  <c r="F22"/>
  <c r="F16"/>
  <c r="C113"/>
  <c r="F113" s="1"/>
  <c r="D102"/>
  <c r="D101" s="1"/>
  <c r="C102"/>
  <c r="F99"/>
  <c r="F97"/>
  <c r="F94"/>
  <c r="D91"/>
  <c r="F92"/>
  <c r="E91"/>
  <c r="C78"/>
  <c r="F78" s="1"/>
  <c r="F62"/>
  <c r="F53"/>
  <c r="F48"/>
  <c r="C30"/>
  <c r="F26"/>
  <c r="D13"/>
  <c r="E13"/>
  <c r="F20"/>
  <c r="C13"/>
  <c r="F14"/>
  <c r="F70"/>
  <c r="E30"/>
  <c r="D12" l="1"/>
  <c r="D116" s="1"/>
  <c r="C101"/>
  <c r="F101" s="1"/>
  <c r="F102"/>
  <c r="E12"/>
  <c r="E116" s="1"/>
  <c r="C12"/>
  <c r="F91"/>
  <c r="F30"/>
  <c r="F13"/>
  <c r="C116" l="1"/>
  <c r="F116" s="1"/>
  <c r="F2" i="8" s="1"/>
  <c r="F12" i="1"/>
  <c r="F7" i="8" l="1"/>
</calcChain>
</file>

<file path=xl/sharedStrings.xml><?xml version="1.0" encoding="utf-8"?>
<sst xmlns="http://schemas.openxmlformats.org/spreadsheetml/2006/main" count="804" uniqueCount="153">
  <si>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</si>
  <si>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</si>
  <si>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</si>
  <si>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</si>
  <si>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</si>
  <si>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</si>
  <si>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</si>
  <si>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</si>
  <si>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</si>
  <si>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</si>
  <si>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</si>
  <si>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</si>
  <si>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</si>
  <si>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</si>
  <si>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</si>
  <si>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</si>
  <si>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</si>
  <si>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</si>
  <si>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</si>
  <si>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</si>
  <si>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</si>
  <si>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</si>
  <si>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</si>
  <si>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</si>
  <si>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</si>
  <si>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</si>
  <si>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</si>
  <si>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</si>
  <si>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</si>
  <si>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</si>
  <si>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</si>
  <si>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</si>
  <si>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</si>
  <si>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</si>
  <si>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</si>
  <si>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</si>
  <si>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</si>
  <si>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</si>
  <si>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</si>
  <si>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</si>
  <si>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</si>
  <si>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</si>
  <si>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</si>
  <si>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</si>
  <si>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</si>
  <si>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</si>
  <si>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</si>
  <si>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</si>
  <si>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</si>
  <si>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</si>
  <si>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</si>
  <si>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</si>
  <si>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</si>
  <si>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</si>
  <si>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</si>
  <si>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</si>
  <si>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</si>
  <si>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</si>
  <si>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</si>
  <si>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</si>
  <si>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</si>
  <si>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</si>
  <si>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</si>
  <si>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</si>
  <si>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</si>
  <si>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</si>
  <si>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</si>
  <si>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</si>
  <si>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</si>
  <si>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</si>
  <si>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</si>
  <si>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</si>
  <si>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</si>
  <si>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</si>
  <si>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</si>
  <si>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</si>
  <si>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</si>
  <si>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</si>
  <si>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</si>
  <si>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</si>
  <si>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</si>
  <si>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</si>
  <si>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</si>
  <si>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</si>
  <si>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</si>
  <si>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</si>
  <si>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</si>
  <si>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</si>
  <si>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</si>
  <si>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</si>
  <si>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</si>
  <si>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</si>
  <si>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</si>
  <si>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НАЗИВ УСТАНОВЕ: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</si>
  <si>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</si>
  <si>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</si>
  <si>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</si>
  <si>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</si>
  <si>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</si>
  <si>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</si>
  <si>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</si>
  <si>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</si>
  <si>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</si>
  <si>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</si>
  <si>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</si>
  <si>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</si>
  <si>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</si>
  <si>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</si>
  <si>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</si>
  <si>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</si>
  <si>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</si>
  <si>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</si>
  <si>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</si>
  <si>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</si>
  <si>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</si>
  <si>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</si>
  <si>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</si>
  <si>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</si>
  <si>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</si>
  <si>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</si>
  <si>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</si>
  <si>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</si>
  <si>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</si>
  <si>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</si>
  <si>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</si>
  <si>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</si>
  <si>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</si>
  <si>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</si>
  <si>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</si>
  <si>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</si>
  <si>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</si>
  <si>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</si>
  <si>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</si>
  <si>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</si>
  <si>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</si>
  <si>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</si>
  <si>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</si>
  <si>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</si>
  <si>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</si>
  <si>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</si>
  <si>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</si>
  <si>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</si>
  <si>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</si>
  <si>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</si>
  <si>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</si>
  <si>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</si>
  <si>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</si>
  <si>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</si>
  <si>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</si>
  <si>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</si>
  <si>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БИБЛИОТЕКА ДИМИТРИЈЕ ТУЦОВИЋ</t>
  </si>
  <si>
    <t xml:space="preserve">ФИНАНСИЈСКИ ПЛАН ПРИХОДА И РАСХОДА ЗА 2022. ГОДИНУ </t>
  </si>
  <si>
    <t>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</si>
</sst>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25"/>
  <sheetViews>
    <sheetView tabSelected="1" topLeftCell="A78" workbookViewId="0">
      <selection activeCell="B13" sqref="B13"/>
    </sheetView>
  </sheetViews>
  <sheetFormatPr defaultColWidth="6.28515625" defaultRowHeight="16.5"/>
  <cols>
    <col min="1" max="1" width="7.5703125" style="24" bestFit="1" customWidth="1"/>
    <col min="2" max="2" width="48.5703125" style="24" customWidth="1"/>
    <col min="3" max="3" width="18.42578125" style="24" bestFit="1" customWidth="1"/>
    <col min="4" max="4" width="19.5703125" style="24" bestFit="1" customWidth="1"/>
    <col min="5" max="5" width="24.85546875" style="24" bestFit="1" customWidth="1"/>
    <col min="6" max="6" width="16.7109375" style="34" bestFit="1" customWidth="1"/>
    <col min="7" max="16384" width="6.28515625" style="24"/>
  </cols>
  <sheetData>
    <row r="2" spans="1:61">
      <c r="A2" s="40"/>
      <c r="B2" s="40" t="s">
        <v>151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>
        <v>0</v>
      </c>
      <c r="C3" s="42" t="s">
        <v>152</v>
      </c>
      <c r="D3" s="42"/>
      <c r="E3" s="42"/>
      <c r="F3" s="43"/>
    </row>
    <row r="4" spans="1:61">
      <c r="A4" s="42"/>
      <c r="B4" s="113" t="s">
        <v>150</v>
      </c>
      <c r="C4" s="113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2</v>
      </c>
      <c r="D10" s="124" t="s">
        <v>3</v>
      </c>
      <c r="E10" s="114" t="s">
        <v>75</v>
      </c>
      <c r="F10" s="116" t="s">
        <v>142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26155468</v>
      </c>
      <c r="D12" s="48">
        <f>SUM(D13+D30+D78+D82+D89+D91)</f>
        <v>1500000</v>
      </c>
      <c r="E12" s="48">
        <f>SUM(E13+E30+E78+E82+E89+E91)</f>
        <v>0</v>
      </c>
      <c r="F12" s="49">
        <f>SUM(C12+D12+E12)</f>
        <v>27655468</v>
      </c>
    </row>
    <row r="13" spans="1:61">
      <c r="A13" s="50">
        <v>410000</v>
      </c>
      <c r="B13" s="51" t="s">
        <v>5</v>
      </c>
      <c r="C13" s="52">
        <f>SUM(C14+C16+C20+C22+C26+C28)</f>
        <v>17906118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17906118</v>
      </c>
    </row>
    <row r="14" spans="1:61">
      <c r="A14" s="55">
        <v>411000</v>
      </c>
      <c r="B14" s="56" t="s">
        <v>6</v>
      </c>
      <c r="C14" s="57">
        <f>C15</f>
        <v>14242710</v>
      </c>
      <c r="D14" s="58">
        <f t="shared" ref="D14:E14" si="1">D15</f>
        <v>0</v>
      </c>
      <c r="E14" s="58">
        <f t="shared" si="1"/>
        <v>0</v>
      </c>
      <c r="F14" s="59">
        <f>SUM(C14+D14+E14)</f>
        <v>14242710</v>
      </c>
    </row>
    <row r="15" spans="1:61" s="26" customFormat="1">
      <c r="A15" s="60">
        <v>411100</v>
      </c>
      <c r="B15" s="61" t="s">
        <v>100</v>
      </c>
      <c r="C15" s="62">
        <v>14242710</v>
      </c>
      <c r="D15" s="62"/>
      <c r="E15" s="62"/>
      <c r="F15" s="63">
        <f>SUM(C15+D15+E15)</f>
        <v>14242710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2342296</v>
      </c>
      <c r="D16" s="58">
        <f t="shared" ref="D16" si="2">D17+D18+D19</f>
        <v>0</v>
      </c>
      <c r="E16" s="58">
        <f>E17+E18+E19</f>
        <v>0</v>
      </c>
      <c r="F16" s="101">
        <f>SUM(C16+D16+E16)</f>
        <v>2342296</v>
      </c>
    </row>
    <row r="17" spans="1:8">
      <c r="A17" s="60">
        <v>412100</v>
      </c>
      <c r="B17" s="61" t="s">
        <v>7</v>
      </c>
      <c r="C17" s="62">
        <v>1620929</v>
      </c>
      <c r="D17" s="62"/>
      <c r="E17" s="62"/>
      <c r="F17" s="63">
        <f t="shared" ref="F17:F19" si="3">SUM(C17+D17+E17)</f>
        <v>1620929</v>
      </c>
    </row>
    <row r="18" spans="1:8">
      <c r="A18" s="60">
        <v>412200</v>
      </c>
      <c r="B18" s="61" t="s">
        <v>8</v>
      </c>
      <c r="C18" s="62">
        <v>721367</v>
      </c>
      <c r="D18" s="62"/>
      <c r="E18" s="62"/>
      <c r="F18" s="63">
        <f t="shared" si="3"/>
        <v>721367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410000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410000</v>
      </c>
    </row>
    <row r="21" spans="1:8">
      <c r="A21" s="60">
        <v>413100</v>
      </c>
      <c r="B21" s="61" t="s">
        <v>11</v>
      </c>
      <c r="C21" s="62">
        <v>410000</v>
      </c>
      <c r="D21" s="62"/>
      <c r="E21" s="62"/>
      <c r="F21" s="63">
        <f t="shared" si="5"/>
        <v>410000</v>
      </c>
      <c r="H21" s="29"/>
    </row>
    <row r="22" spans="1:8">
      <c r="A22" s="55">
        <v>414000</v>
      </c>
      <c r="B22" s="56" t="s">
        <v>12</v>
      </c>
      <c r="C22" s="57">
        <f>C23+C24+C25</f>
        <v>661112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661112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>
        <v>661112</v>
      </c>
      <c r="D25" s="62"/>
      <c r="E25" s="62"/>
      <c r="F25" s="63">
        <f t="shared" si="5"/>
        <v>661112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250000</v>
      </c>
      <c r="D28" s="67">
        <f t="shared" ref="D28:E28" si="8">D29</f>
        <v>0</v>
      </c>
      <c r="E28" s="67">
        <f t="shared" si="8"/>
        <v>0</v>
      </c>
      <c r="F28" s="101">
        <f t="shared" si="5"/>
        <v>250000</v>
      </c>
    </row>
    <row r="29" spans="1:8">
      <c r="A29" s="60">
        <v>416100</v>
      </c>
      <c r="B29" s="61" t="s">
        <v>106</v>
      </c>
      <c r="C29" s="62">
        <v>250000</v>
      </c>
      <c r="D29" s="62"/>
      <c r="E29" s="62"/>
      <c r="F29" s="63">
        <f t="shared" si="5"/>
        <v>250000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8249350</v>
      </c>
      <c r="D30" s="53">
        <f>SUM(D31+D48+D53+D62+D67+D70)</f>
        <v>1500000</v>
      </c>
      <c r="E30" s="53">
        <f>SUM(E31+E48+E53+E62+E67+E70)</f>
        <v>0</v>
      </c>
      <c r="F30" s="100">
        <f t="shared" si="5"/>
        <v>9749350</v>
      </c>
    </row>
    <row r="31" spans="1:8">
      <c r="A31" s="55">
        <v>421000</v>
      </c>
      <c r="B31" s="56" t="s">
        <v>15</v>
      </c>
      <c r="C31" s="66">
        <f>SUM(C32:C47)</f>
        <v>5883150</v>
      </c>
      <c r="D31" s="67">
        <f>SUM(D32:D47)</f>
        <v>0</v>
      </c>
      <c r="E31" s="67">
        <f>SUM(E32:E47)</f>
        <v>0</v>
      </c>
      <c r="F31" s="101">
        <f t="shared" si="5"/>
        <v>5883150</v>
      </c>
    </row>
    <row r="32" spans="1:8">
      <c r="A32" s="64">
        <v>421100</v>
      </c>
      <c r="B32" s="65" t="s">
        <v>16</v>
      </c>
      <c r="C32" s="62">
        <v>55000</v>
      </c>
      <c r="D32" s="62"/>
      <c r="E32" s="62"/>
      <c r="F32" s="63">
        <f t="shared" ref="F32:F47" si="9">C32+D32+E32</f>
        <v>55000</v>
      </c>
    </row>
    <row r="33" spans="1:6">
      <c r="A33" s="64">
        <v>421200</v>
      </c>
      <c r="B33" s="65" t="s">
        <v>107</v>
      </c>
      <c r="C33" s="62">
        <v>731630</v>
      </c>
      <c r="D33" s="62"/>
      <c r="E33" s="62"/>
      <c r="F33" s="63">
        <f t="shared" si="9"/>
        <v>731630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>
        <v>1482000</v>
      </c>
      <c r="D36" s="62"/>
      <c r="E36" s="62"/>
      <c r="F36" s="63">
        <f t="shared" si="9"/>
        <v>1482000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>
        <v>1490000</v>
      </c>
      <c r="D39" s="62"/>
      <c r="E39" s="62"/>
      <c r="F39" s="63">
        <f t="shared" si="9"/>
        <v>1490000</v>
      </c>
    </row>
    <row r="40" spans="1:6">
      <c r="A40" s="60">
        <v>421324</v>
      </c>
      <c r="B40" s="61" t="s">
        <v>20</v>
      </c>
      <c r="C40" s="62">
        <v>440000</v>
      </c>
      <c r="D40" s="62"/>
      <c r="E40" s="62"/>
      <c r="F40" s="63">
        <f t="shared" si="9"/>
        <v>440000</v>
      </c>
    </row>
    <row r="41" spans="1:6">
      <c r="A41" s="60">
        <v>421325</v>
      </c>
      <c r="B41" s="61" t="s">
        <v>21</v>
      </c>
      <c r="C41" s="62">
        <v>550000</v>
      </c>
      <c r="D41" s="62"/>
      <c r="E41" s="62"/>
      <c r="F41" s="63">
        <f t="shared" si="9"/>
        <v>550000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115000</v>
      </c>
      <c r="D43" s="62"/>
      <c r="E43" s="62"/>
      <c r="F43" s="63">
        <f t="shared" si="9"/>
        <v>115000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>
        <v>1019520</v>
      </c>
      <c r="D45" s="62"/>
      <c r="E45" s="62"/>
      <c r="F45" s="63">
        <f t="shared" si="9"/>
        <v>1019520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496200</v>
      </c>
      <c r="D53" s="66">
        <f>D54+D55+D56+D57+D58+D59+D60+D61</f>
        <v>300000</v>
      </c>
      <c r="E53" s="66">
        <f>E54+E55+E56+E57+E58+E59+E60+E61</f>
        <v>0</v>
      </c>
      <c r="F53" s="101">
        <f t="shared" si="5"/>
        <v>796200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240200</v>
      </c>
      <c r="D55" s="62"/>
      <c r="E55" s="62"/>
      <c r="F55" s="63">
        <f t="shared" si="5"/>
        <v>240200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>
        <v>116000</v>
      </c>
      <c r="D57" s="62">
        <v>300000</v>
      </c>
      <c r="E57" s="62"/>
      <c r="F57" s="63">
        <f t="shared" si="5"/>
        <v>416000</v>
      </c>
    </row>
    <row r="58" spans="1:61" s="26" customFormat="1">
      <c r="A58" s="60">
        <v>423500</v>
      </c>
      <c r="B58" s="61" t="s">
        <v>34</v>
      </c>
      <c r="C58" s="62">
        <v>140000</v>
      </c>
      <c r="D58" s="62"/>
      <c r="E58" s="62"/>
      <c r="F58" s="63">
        <f t="shared" si="5"/>
        <v>140000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780000</v>
      </c>
      <c r="D62" s="67">
        <f t="shared" ref="D62" si="11">D63+D64+D65+D66</f>
        <v>900000</v>
      </c>
      <c r="E62" s="67">
        <f>E63+E64+E65+E66</f>
        <v>0</v>
      </c>
      <c r="F62" s="101">
        <f t="shared" si="5"/>
        <v>1680000</v>
      </c>
      <c r="I62" s="28"/>
    </row>
    <row r="63" spans="1:61">
      <c r="A63" s="64">
        <v>424200</v>
      </c>
      <c r="B63" s="65" t="s">
        <v>39</v>
      </c>
      <c r="C63" s="62"/>
      <c r="D63" s="62">
        <v>900000</v>
      </c>
      <c r="E63" s="62"/>
      <c r="F63" s="63">
        <f t="shared" si="5"/>
        <v>900000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>
        <v>780000</v>
      </c>
      <c r="D66" s="62"/>
      <c r="E66" s="62"/>
      <c r="F66" s="63">
        <f t="shared" si="5"/>
        <v>780000</v>
      </c>
      <c r="H66" s="29"/>
    </row>
    <row r="67" spans="1:8">
      <c r="A67" s="55">
        <v>425000</v>
      </c>
      <c r="B67" s="56" t="s">
        <v>42</v>
      </c>
      <c r="C67" s="66">
        <f>C68+C69</f>
        <v>550000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550000</v>
      </c>
    </row>
    <row r="68" spans="1:8">
      <c r="A68" s="60">
        <v>425100</v>
      </c>
      <c r="B68" s="61" t="s">
        <v>115</v>
      </c>
      <c r="C68" s="62">
        <v>400000</v>
      </c>
      <c r="D68" s="62"/>
      <c r="E68" s="62"/>
      <c r="F68" s="63">
        <f t="shared" si="5"/>
        <v>400000</v>
      </c>
    </row>
    <row r="69" spans="1:8">
      <c r="A69" s="60">
        <v>425200</v>
      </c>
      <c r="B69" s="61" t="s">
        <v>116</v>
      </c>
      <c r="C69" s="62">
        <v>150000</v>
      </c>
      <c r="D69" s="62"/>
      <c r="E69" s="62"/>
      <c r="F69" s="63">
        <f t="shared" si="5"/>
        <v>150000</v>
      </c>
    </row>
    <row r="70" spans="1:8">
      <c r="A70" s="55">
        <v>426000</v>
      </c>
      <c r="B70" s="56" t="s">
        <v>43</v>
      </c>
      <c r="C70" s="66">
        <f>SUM(C71:C77)</f>
        <v>540000</v>
      </c>
      <c r="D70" s="67">
        <f>SUM(D71:D77)</f>
        <v>300000</v>
      </c>
      <c r="E70" s="67">
        <f>SUM(E71:E77)</f>
        <v>0</v>
      </c>
      <c r="F70" s="101">
        <f t="shared" si="5"/>
        <v>840000</v>
      </c>
    </row>
    <row r="71" spans="1:8">
      <c r="A71" s="64">
        <v>426100</v>
      </c>
      <c r="B71" s="65" t="s">
        <v>44</v>
      </c>
      <c r="C71" s="62">
        <v>170000</v>
      </c>
      <c r="D71" s="62"/>
      <c r="E71" s="62"/>
      <c r="F71" s="63">
        <f t="shared" si="5"/>
        <v>170000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>
        <v>300000</v>
      </c>
      <c r="E75" s="62"/>
      <c r="F75" s="63">
        <f t="shared" si="5"/>
        <v>300000</v>
      </c>
    </row>
    <row r="76" spans="1:8">
      <c r="A76" s="60">
        <v>426800</v>
      </c>
      <c r="B76" s="61" t="s">
        <v>49</v>
      </c>
      <c r="C76" s="62">
        <v>150000</v>
      </c>
      <c r="D76" s="62"/>
      <c r="E76" s="62"/>
      <c r="F76" s="63">
        <f t="shared" si="5"/>
        <v>150000</v>
      </c>
    </row>
    <row r="77" spans="1:8">
      <c r="A77" s="60">
        <v>426900</v>
      </c>
      <c r="B77" s="61" t="s">
        <v>50</v>
      </c>
      <c r="C77" s="62">
        <v>220000</v>
      </c>
      <c r="D77" s="62"/>
      <c r="E77" s="62"/>
      <c r="F77" s="63">
        <f t="shared" si="5"/>
        <v>220000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>
      <c r="A101" s="84">
        <v>500000</v>
      </c>
      <c r="B101" s="85" t="s">
        <v>96</v>
      </c>
      <c r="C101" s="86">
        <f>SUM(C102+C113)</f>
        <v>305000</v>
      </c>
      <c r="D101" s="87">
        <f t="shared" ref="D101:E101" si="24">SUM(D102+D113)</f>
        <v>1500000</v>
      </c>
      <c r="E101" s="87">
        <f t="shared" si="24"/>
        <v>0</v>
      </c>
      <c r="F101" s="49">
        <f>C101+D101+E101</f>
        <v>1805000</v>
      </c>
    </row>
    <row r="102" spans="1:61">
      <c r="A102" s="50">
        <v>510000</v>
      </c>
      <c r="B102" s="51" t="s">
        <v>61</v>
      </c>
      <c r="C102" s="52">
        <f>SUM(C103+C106+C111)</f>
        <v>305000</v>
      </c>
      <c r="D102" s="53">
        <f t="shared" ref="D102:E102" si="25">SUM(D103+D106+D111)</f>
        <v>1500000</v>
      </c>
      <c r="E102" s="53">
        <f t="shared" si="25"/>
        <v>0</v>
      </c>
      <c r="F102" s="100">
        <f t="shared" ref="F102:F103" si="26">C102+D102+E102</f>
        <v>1805000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305000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305000</v>
      </c>
    </row>
    <row r="107" spans="1:61">
      <c r="A107" s="60">
        <v>512200</v>
      </c>
      <c r="B107" s="61" t="s">
        <v>65</v>
      </c>
      <c r="C107" s="62">
        <v>305000</v>
      </c>
      <c r="D107" s="62"/>
      <c r="E107" s="62"/>
      <c r="F107" s="63">
        <f t="shared" si="29"/>
        <v>305000</v>
      </c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1500000</v>
      </c>
      <c r="E111" s="67">
        <f t="shared" si="30"/>
        <v>0</v>
      </c>
      <c r="F111" s="101">
        <f t="shared" si="29"/>
        <v>1500000</v>
      </c>
    </row>
    <row r="112" spans="1:61">
      <c r="A112" s="64">
        <v>515100</v>
      </c>
      <c r="B112" s="65" t="s">
        <v>68</v>
      </c>
      <c r="C112" s="62"/>
      <c r="D112" s="62">
        <v>1500000</v>
      </c>
      <c r="E112" s="62"/>
      <c r="F112" s="63">
        <f>C112+D112+E112</f>
        <v>1500000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26460468</v>
      </c>
      <c r="D116" s="93">
        <f>D12+D101</f>
        <v>3000000</v>
      </c>
      <c r="E116" s="94">
        <f>E12+E101</f>
        <v>0</v>
      </c>
      <c r="F116" s="95">
        <f t="shared" ref="F116" si="33">SUM(C116:E116)</f>
        <v>29460468</v>
      </c>
    </row>
    <row r="117" spans="1:6">
      <c r="A117" s="42"/>
      <c r="B117" s="42"/>
      <c r="C117" s="42"/>
      <c r="D117" s="42"/>
      <c r="E117" s="42"/>
      <c r="F117" s="43"/>
    </row>
    <row r="118" spans="1:6">
      <c r="A118" s="42"/>
      <c r="B118" s="40" t="s">
        <v>74</v>
      </c>
      <c r="C118" s="40"/>
      <c r="D118" s="40"/>
      <c r="E118" s="40"/>
      <c r="F118" s="41"/>
    </row>
    <row r="120" spans="1:6">
      <c r="C120" s="33"/>
      <c r="D120" s="33"/>
      <c r="E120" s="33"/>
    </row>
    <row r="121" spans="1:6">
      <c r="C121" s="33"/>
      <c r="D121" s="96"/>
      <c r="E121" s="33"/>
    </row>
    <row r="122" spans="1:6">
      <c r="C122" s="33"/>
      <c r="D122" s="96"/>
      <c r="E122" s="33"/>
    </row>
    <row r="123" spans="1:6">
      <c r="C123" s="35"/>
      <c r="D123" s="36"/>
      <c r="E123" s="33"/>
    </row>
    <row r="124" spans="1:6" s="37" customFormat="1">
      <c r="C124" s="97"/>
      <c r="D124" s="38"/>
      <c r="F124" s="34"/>
    </row>
    <row r="125" spans="1:6" s="37" customFormat="1">
      <c r="C125" s="98"/>
      <c r="D125" s="39"/>
      <c r="F125" s="34"/>
    </row>
  </sheetData>
  <mergeCells count="6">
    <mergeCell ref="B4:C4"/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D6" sqref="D6"/>
    </sheetView>
  </sheetViews>
  <sheetFormatPr defaultColWidth="22.28515625" defaultRowHeight="16.5"/>
  <cols>
    <col min="1" max="1" width="8.140625" style="24" customWidth="1"/>
    <col min="2" max="2" width="58.7109375" style="24" customWidth="1"/>
    <col min="3" max="3" width="16.42578125" style="24" customWidth="1"/>
    <col min="4" max="4" width="15.85546875" style="24" customWidth="1"/>
    <col min="5" max="5" width="15.5703125" style="24" customWidth="1"/>
    <col min="6" max="6" width="15.5703125" style="34" customWidth="1"/>
    <col min="7" max="16384" width="22.28515625" style="24"/>
  </cols>
  <sheetData>
    <row r="2" spans="1:61">
      <c r="A2" s="40"/>
      <c r="B2" s="40" t="s">
        <v>151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150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128</v>
      </c>
      <c r="D10" s="124" t="s">
        <v>129</v>
      </c>
      <c r="E10" s="114" t="s">
        <v>130</v>
      </c>
      <c r="F10" s="116" t="s">
        <v>143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2350000</v>
      </c>
      <c r="D12" s="48">
        <f>SUM(D13+D30+D78+D82+D89+D91)</f>
        <v>450000</v>
      </c>
      <c r="E12" s="48">
        <f>SUM(E13+E30+E78+E82+E89+E91)</f>
        <v>0</v>
      </c>
      <c r="F12" s="49">
        <f>SUM(C12+D12+E12)</f>
        <v>2800000</v>
      </c>
    </row>
    <row r="13" spans="1:61">
      <c r="A13" s="50">
        <v>410000</v>
      </c>
      <c r="B13" s="51" t="s">
        <v>5</v>
      </c>
      <c r="C13" s="52">
        <f>SUM(C14+C16+C20+C22+C26+C28)</f>
        <v>50000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50000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50000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50000</v>
      </c>
    </row>
    <row r="21" spans="1:8">
      <c r="A21" s="60">
        <v>413100</v>
      </c>
      <c r="B21" s="61" t="s">
        <v>11</v>
      </c>
      <c r="C21" s="62">
        <v>50000</v>
      </c>
      <c r="D21" s="62"/>
      <c r="E21" s="62"/>
      <c r="F21" s="63">
        <f t="shared" si="5"/>
        <v>50000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2260000</v>
      </c>
      <c r="D30" s="53">
        <f>SUM(D31+D48+D53+D62+D67+D70)</f>
        <v>450000</v>
      </c>
      <c r="E30" s="53">
        <f>SUM(E31+E48+E53+E62+E67+E70)</f>
        <v>0</v>
      </c>
      <c r="F30" s="100">
        <f t="shared" si="5"/>
        <v>2710000</v>
      </c>
    </row>
    <row r="31" spans="1:8">
      <c r="A31" s="55">
        <v>421000</v>
      </c>
      <c r="B31" s="56" t="s">
        <v>15</v>
      </c>
      <c r="C31" s="66">
        <f>SUM(C32:C47)</f>
        <v>720000</v>
      </c>
      <c r="D31" s="67">
        <f>SUM(D32:D47)</f>
        <v>0</v>
      </c>
      <c r="E31" s="67">
        <f>SUM(E32:E47)</f>
        <v>0</v>
      </c>
      <c r="F31" s="101">
        <f t="shared" si="5"/>
        <v>720000</v>
      </c>
    </row>
    <row r="32" spans="1:8">
      <c r="A32" s="64">
        <v>421100</v>
      </c>
      <c r="B32" s="65" t="s">
        <v>16</v>
      </c>
      <c r="C32" s="62">
        <v>40000</v>
      </c>
      <c r="D32" s="62"/>
      <c r="E32" s="62"/>
      <c r="F32" s="63">
        <f t="shared" ref="F32:F47" si="9">C32+D32+E32</f>
        <v>40000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>
        <v>80000</v>
      </c>
      <c r="D38" s="62"/>
      <c r="E38" s="62"/>
      <c r="F38" s="63">
        <f t="shared" si="9"/>
        <v>80000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>
        <v>50000</v>
      </c>
      <c r="D40" s="62"/>
      <c r="E40" s="62"/>
      <c r="F40" s="63">
        <f t="shared" si="9"/>
        <v>50000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350000</v>
      </c>
      <c r="D43" s="62"/>
      <c r="E43" s="62"/>
      <c r="F43" s="63">
        <f t="shared" si="9"/>
        <v>350000</v>
      </c>
    </row>
    <row r="44" spans="1:6">
      <c r="A44" s="60">
        <v>421500</v>
      </c>
      <c r="B44" s="61" t="s">
        <v>24</v>
      </c>
      <c r="C44" s="62">
        <v>200000</v>
      </c>
      <c r="D44" s="62"/>
      <c r="E44" s="62"/>
      <c r="F44" s="63">
        <f t="shared" si="9"/>
        <v>200000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210000</v>
      </c>
      <c r="D48" s="67">
        <f t="shared" ref="D48:E48" si="10">D49+D50+D51+D52</f>
        <v>150000</v>
      </c>
      <c r="E48" s="67">
        <f t="shared" si="10"/>
        <v>0</v>
      </c>
      <c r="F48" s="101">
        <f t="shared" si="5"/>
        <v>360000</v>
      </c>
    </row>
    <row r="49" spans="1:61">
      <c r="A49" s="64">
        <v>422100</v>
      </c>
      <c r="B49" s="65" t="s">
        <v>110</v>
      </c>
      <c r="C49" s="62">
        <v>100000</v>
      </c>
      <c r="D49" s="62">
        <v>100000</v>
      </c>
      <c r="E49" s="62"/>
      <c r="F49" s="63">
        <f t="shared" si="5"/>
        <v>200000</v>
      </c>
    </row>
    <row r="50" spans="1:61">
      <c r="A50" s="64">
        <v>422200</v>
      </c>
      <c r="B50" s="65" t="s">
        <v>111</v>
      </c>
      <c r="C50" s="62">
        <v>80000</v>
      </c>
      <c r="D50" s="62">
        <v>50000</v>
      </c>
      <c r="E50" s="62"/>
      <c r="F50" s="63">
        <f t="shared" si="5"/>
        <v>130000</v>
      </c>
    </row>
    <row r="51" spans="1:61">
      <c r="A51" s="64">
        <v>422300</v>
      </c>
      <c r="B51" s="65" t="s">
        <v>28</v>
      </c>
      <c r="C51" s="62">
        <v>30000</v>
      </c>
      <c r="D51" s="62"/>
      <c r="E51" s="62"/>
      <c r="F51" s="63">
        <f t="shared" si="5"/>
        <v>30000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390000</v>
      </c>
      <c r="D53" s="66">
        <f>D54+D55+D56+D57+D58+D59+D60+D61</f>
        <v>120000</v>
      </c>
      <c r="E53" s="66">
        <f>E54+E55+E56+E57+E58+E59+E60+E61</f>
        <v>0</v>
      </c>
      <c r="F53" s="101">
        <f t="shared" si="5"/>
        <v>510000</v>
      </c>
    </row>
    <row r="54" spans="1:61">
      <c r="A54" s="64">
        <v>423100</v>
      </c>
      <c r="B54" s="65" t="s">
        <v>31</v>
      </c>
      <c r="C54" s="62">
        <v>20000</v>
      </c>
      <c r="D54" s="62"/>
      <c r="E54" s="62"/>
      <c r="F54" s="63">
        <f t="shared" si="5"/>
        <v>20000</v>
      </c>
    </row>
    <row r="55" spans="1:61">
      <c r="A55" s="60">
        <v>423200</v>
      </c>
      <c r="B55" s="61" t="s">
        <v>32</v>
      </c>
      <c r="C55" s="62">
        <v>20000</v>
      </c>
      <c r="D55" s="62"/>
      <c r="E55" s="62"/>
      <c r="F55" s="63">
        <f t="shared" si="5"/>
        <v>20000</v>
      </c>
    </row>
    <row r="56" spans="1:61">
      <c r="A56" s="64">
        <v>423300</v>
      </c>
      <c r="B56" s="65" t="s">
        <v>113</v>
      </c>
      <c r="C56" s="62">
        <v>50000</v>
      </c>
      <c r="D56" s="62"/>
      <c r="E56" s="62"/>
      <c r="F56" s="63">
        <f t="shared" si="5"/>
        <v>50000</v>
      </c>
    </row>
    <row r="57" spans="1:61">
      <c r="A57" s="64">
        <v>423400</v>
      </c>
      <c r="B57" s="65" t="s">
        <v>33</v>
      </c>
      <c r="C57" s="62">
        <v>80000</v>
      </c>
      <c r="D57" s="62">
        <v>20000</v>
      </c>
      <c r="E57" s="62"/>
      <c r="F57" s="63">
        <f t="shared" si="5"/>
        <v>100000</v>
      </c>
    </row>
    <row r="58" spans="1:61" s="26" customFormat="1">
      <c r="A58" s="60">
        <v>423500</v>
      </c>
      <c r="B58" s="61" t="s">
        <v>34</v>
      </c>
      <c r="C58" s="62">
        <v>10000</v>
      </c>
      <c r="D58" s="62"/>
      <c r="E58" s="62"/>
      <c r="F58" s="63">
        <f t="shared" si="5"/>
        <v>10000</v>
      </c>
    </row>
    <row r="59" spans="1:61">
      <c r="A59" s="64">
        <v>423600</v>
      </c>
      <c r="B59" s="65" t="s">
        <v>35</v>
      </c>
      <c r="C59" s="62">
        <v>100000</v>
      </c>
      <c r="D59" s="62">
        <v>50000</v>
      </c>
      <c r="E59" s="62"/>
      <c r="F59" s="63">
        <f t="shared" si="5"/>
        <v>150000</v>
      </c>
    </row>
    <row r="60" spans="1:61">
      <c r="A60" s="64">
        <v>423700</v>
      </c>
      <c r="B60" s="65" t="s">
        <v>36</v>
      </c>
      <c r="C60" s="62">
        <v>60000</v>
      </c>
      <c r="D60" s="62">
        <v>50000</v>
      </c>
      <c r="E60" s="62"/>
      <c r="F60" s="63">
        <f t="shared" si="5"/>
        <v>110000</v>
      </c>
    </row>
    <row r="61" spans="1:61">
      <c r="A61" s="60">
        <v>423900</v>
      </c>
      <c r="B61" s="61" t="s">
        <v>37</v>
      </c>
      <c r="C61" s="62">
        <v>50000</v>
      </c>
      <c r="D61" s="62"/>
      <c r="E61" s="62"/>
      <c r="F61" s="63">
        <f t="shared" si="5"/>
        <v>50000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270000</v>
      </c>
      <c r="D62" s="67">
        <f t="shared" ref="D62" si="11">D63+D64+D65+D66</f>
        <v>120000</v>
      </c>
      <c r="E62" s="67">
        <f>E63+E64+E65+E66</f>
        <v>0</v>
      </c>
      <c r="F62" s="101">
        <f t="shared" si="5"/>
        <v>390000</v>
      </c>
      <c r="I62" s="28"/>
    </row>
    <row r="63" spans="1:61">
      <c r="A63" s="64">
        <v>424200</v>
      </c>
      <c r="B63" s="65" t="s">
        <v>39</v>
      </c>
      <c r="C63" s="62">
        <v>170000</v>
      </c>
      <c r="D63" s="62">
        <v>70000</v>
      </c>
      <c r="E63" s="62"/>
      <c r="F63" s="63">
        <f t="shared" si="5"/>
        <v>240000</v>
      </c>
      <c r="I63" s="28"/>
    </row>
    <row r="64" spans="1:61">
      <c r="A64" s="64">
        <v>424300</v>
      </c>
      <c r="B64" s="65" t="s">
        <v>40</v>
      </c>
      <c r="C64" s="62">
        <v>100000</v>
      </c>
      <c r="D64" s="62"/>
      <c r="E64" s="62"/>
      <c r="F64" s="63">
        <f t="shared" si="5"/>
        <v>100000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>
        <v>50000</v>
      </c>
      <c r="E66" s="62"/>
      <c r="F66" s="63">
        <f t="shared" si="5"/>
        <v>50000</v>
      </c>
      <c r="H66" s="29"/>
    </row>
    <row r="67" spans="1:8">
      <c r="A67" s="55">
        <v>425000</v>
      </c>
      <c r="B67" s="56" t="s">
        <v>42</v>
      </c>
      <c r="C67" s="66">
        <f>C68+C69</f>
        <v>200000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200000</v>
      </c>
    </row>
    <row r="68" spans="1:8">
      <c r="A68" s="60">
        <v>425100</v>
      </c>
      <c r="B68" s="61" t="s">
        <v>115</v>
      </c>
      <c r="C68" s="62">
        <v>150000</v>
      </c>
      <c r="D68" s="62"/>
      <c r="E68" s="62"/>
      <c r="F68" s="63">
        <f t="shared" si="5"/>
        <v>150000</v>
      </c>
    </row>
    <row r="69" spans="1:8">
      <c r="A69" s="60">
        <v>425200</v>
      </c>
      <c r="B69" s="61" t="s">
        <v>116</v>
      </c>
      <c r="C69" s="62">
        <v>50000</v>
      </c>
      <c r="D69" s="62"/>
      <c r="E69" s="62"/>
      <c r="F69" s="63">
        <f t="shared" si="5"/>
        <v>50000</v>
      </c>
    </row>
    <row r="70" spans="1:8">
      <c r="A70" s="55">
        <v>426000</v>
      </c>
      <c r="B70" s="56" t="s">
        <v>43</v>
      </c>
      <c r="C70" s="66">
        <f>SUM(C71:C77)</f>
        <v>470000</v>
      </c>
      <c r="D70" s="67">
        <f>SUM(D71:D77)</f>
        <v>60000</v>
      </c>
      <c r="E70" s="67">
        <f>SUM(E71:E77)</f>
        <v>0</v>
      </c>
      <c r="F70" s="101">
        <f t="shared" si="5"/>
        <v>530000</v>
      </c>
    </row>
    <row r="71" spans="1:8">
      <c r="A71" s="64">
        <v>426100</v>
      </c>
      <c r="B71" s="65" t="s">
        <v>44</v>
      </c>
      <c r="C71" s="62">
        <v>50000</v>
      </c>
      <c r="D71" s="62"/>
      <c r="E71" s="62"/>
      <c r="F71" s="63">
        <f t="shared" si="5"/>
        <v>50000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>
        <v>150000</v>
      </c>
      <c r="D73" s="62"/>
      <c r="E73" s="62"/>
      <c r="F73" s="63">
        <f t="shared" si="5"/>
        <v>150000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30000</v>
      </c>
      <c r="D75" s="62">
        <v>20000</v>
      </c>
      <c r="E75" s="62"/>
      <c r="F75" s="63">
        <f t="shared" si="5"/>
        <v>50000</v>
      </c>
    </row>
    <row r="76" spans="1:8">
      <c r="A76" s="60">
        <v>426800</v>
      </c>
      <c r="B76" s="61" t="s">
        <v>49</v>
      </c>
      <c r="C76" s="62">
        <v>120000</v>
      </c>
      <c r="D76" s="62">
        <v>20000</v>
      </c>
      <c r="E76" s="62"/>
      <c r="F76" s="63">
        <f t="shared" si="5"/>
        <v>140000</v>
      </c>
    </row>
    <row r="77" spans="1:8">
      <c r="A77" s="60">
        <v>426900</v>
      </c>
      <c r="B77" s="61" t="s">
        <v>50</v>
      </c>
      <c r="C77" s="62">
        <v>120000</v>
      </c>
      <c r="D77" s="62">
        <v>20000</v>
      </c>
      <c r="E77" s="62"/>
      <c r="F77" s="63">
        <f t="shared" si="5"/>
        <v>140000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40000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40000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40000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40000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>
        <v>40000</v>
      </c>
      <c r="D96" s="62"/>
      <c r="E96" s="62"/>
      <c r="F96" s="63">
        <f t="shared" si="15"/>
        <v>40000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100000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100000</v>
      </c>
    </row>
    <row r="102" spans="1:61">
      <c r="A102" s="50">
        <v>510000</v>
      </c>
      <c r="B102" s="51" t="s">
        <v>61</v>
      </c>
      <c r="C102" s="52">
        <f>SUM(C103+C106+C111)</f>
        <v>100000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100000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100000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100000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>
        <v>100000</v>
      </c>
      <c r="D108" s="62"/>
      <c r="E108" s="62"/>
      <c r="F108" s="63">
        <f t="shared" si="29"/>
        <v>100000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2450000</v>
      </c>
      <c r="D116" s="93">
        <f>D12+D101</f>
        <v>450000</v>
      </c>
      <c r="E116" s="94">
        <f>E12+E101</f>
        <v>0</v>
      </c>
      <c r="F116" s="95">
        <f t="shared" ref="F116" si="33">SUM(C116:E116)</f>
        <v>2900000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scaleWithDoc="0" alignWithMargins="0"/>
  <rowBreaks count="2" manualBreakCount="2">
    <brk id="48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B2" sqref="B2"/>
    </sheetView>
  </sheetViews>
  <sheetFormatPr defaultRowHeight="20.25" customHeight="1"/>
  <cols>
    <col min="1" max="1" width="8.85546875" style="24" customWidth="1"/>
    <col min="2" max="2" width="52.28515625" style="24" customWidth="1"/>
    <col min="3" max="3" width="13.28515625" style="24" customWidth="1"/>
    <col min="4" max="4" width="14.42578125" style="24" customWidth="1"/>
    <col min="5" max="5" width="17.7109375" style="24" customWidth="1"/>
    <col min="6" max="6" width="11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>
      <c r="A2" s="40"/>
      <c r="B2" s="40" t="s">
        <v>151</v>
      </c>
      <c r="C2" s="40"/>
      <c r="D2" s="40" t="s">
        <v>132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>
      <c r="A3" s="42"/>
      <c r="B3" s="42"/>
      <c r="C3" s="42"/>
      <c r="D3" s="42"/>
      <c r="E3" s="42"/>
      <c r="F3" s="43"/>
    </row>
    <row r="4" spans="1:61" ht="20.25" customHeight="1">
      <c r="A4" s="42"/>
      <c r="B4" s="44" t="s">
        <v>93</v>
      </c>
      <c r="C4" s="40"/>
      <c r="D4" s="42"/>
      <c r="E4" s="42"/>
      <c r="F4" s="43"/>
    </row>
    <row r="5" spans="1:61" ht="20.25" customHeight="1">
      <c r="A5" s="42"/>
      <c r="B5" s="44"/>
      <c r="C5" s="40"/>
      <c r="D5" s="42"/>
      <c r="E5" s="42"/>
      <c r="F5" s="43"/>
    </row>
    <row r="6" spans="1:61" ht="20.25" customHeight="1">
      <c r="A6" s="42"/>
      <c r="B6" s="44"/>
      <c r="C6" s="40"/>
      <c r="D6" s="42"/>
      <c r="E6" s="42"/>
      <c r="F6" s="43"/>
    </row>
    <row r="7" spans="1:61" ht="20.25" customHeight="1">
      <c r="A7" s="42"/>
      <c r="B7" s="44"/>
      <c r="C7" s="40"/>
      <c r="D7" s="42"/>
      <c r="E7" s="42"/>
      <c r="F7" s="43"/>
    </row>
    <row r="8" spans="1:61" ht="20.25" customHeight="1">
      <c r="A8" s="42"/>
      <c r="B8" s="44"/>
      <c r="C8" s="40"/>
      <c r="D8" s="42"/>
      <c r="E8" s="42"/>
      <c r="F8" s="43"/>
    </row>
    <row r="9" spans="1:61" ht="20.25" customHeight="1" thickBot="1">
      <c r="A9" s="42"/>
      <c r="B9" s="40"/>
      <c r="C9" s="42"/>
      <c r="D9" s="42"/>
      <c r="E9" s="45"/>
      <c r="F9" s="43"/>
    </row>
    <row r="10" spans="1:61" ht="20.25" customHeight="1" thickBot="1">
      <c r="A10" s="118" t="s">
        <v>1</v>
      </c>
      <c r="B10" s="119"/>
      <c r="C10" s="122" t="s">
        <v>79</v>
      </c>
      <c r="D10" s="124" t="s">
        <v>80</v>
      </c>
      <c r="E10" s="114" t="s">
        <v>81</v>
      </c>
      <c r="F10" s="116" t="s">
        <v>144</v>
      </c>
    </row>
    <row r="11" spans="1:61" ht="30" customHeight="1" thickBot="1">
      <c r="A11" s="120"/>
      <c r="B11" s="121"/>
      <c r="C11" s="123"/>
      <c r="D11" s="125"/>
      <c r="E11" s="115"/>
      <c r="F11" s="117"/>
    </row>
    <row r="12" spans="1:61" ht="20.25" customHeight="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ht="20.25" customHeight="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 ht="20.25" customHeight="1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 ht="20.25" customHeight="1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 ht="20.25" customHeight="1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 ht="20.25" customHeight="1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ht="20.25" customHeight="1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 ht="20.25" customHeight="1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 ht="20.25" customHeight="1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 ht="20.25" customHeight="1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 ht="20.25" customHeight="1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 ht="20.25" customHeight="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 ht="20.25" customHeight="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 ht="20.25" customHeight="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ht="20.25" customHeight="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ht="20.25" customHeight="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 ht="20.25" customHeight="1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 ht="20.25" customHeight="1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 ht="20.25" customHeight="1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 ht="20.25" customHeight="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 ht="20.25" customHeight="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 ht="20.25" customHeight="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 ht="20.25" customHeight="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ht="20.25" customHeight="1">
      <c r="C118" s="33"/>
      <c r="D118" s="33"/>
      <c r="E118" s="33"/>
    </row>
    <row r="119" spans="1:6" ht="20.25" customHeight="1">
      <c r="C119" s="33"/>
      <c r="D119" s="96"/>
      <c r="E119" s="33"/>
    </row>
    <row r="120" spans="1:6" ht="20.25" customHeight="1">
      <c r="C120" s="33"/>
      <c r="D120" s="96"/>
      <c r="E120" s="33"/>
    </row>
    <row r="121" spans="1:6" ht="20.25" customHeight="1">
      <c r="C121" s="35"/>
      <c r="D121" s="36"/>
      <c r="E121" s="33"/>
    </row>
    <row r="122" spans="1:6" s="37" customFormat="1" ht="20.25" customHeight="1">
      <c r="C122" s="97"/>
      <c r="D122" s="38"/>
      <c r="F122" s="34"/>
    </row>
    <row r="123" spans="1:6" s="37" customFormat="1" ht="20.25" customHeigh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48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D8" sqref="D8"/>
    </sheetView>
  </sheetViews>
  <sheetFormatPr defaultRowHeight="16.5"/>
  <cols>
    <col min="1" max="1" width="8.5703125" style="24" customWidth="1"/>
    <col min="2" max="2" width="52.28515625" style="24" customWidth="1"/>
    <col min="3" max="3" width="10.7109375" style="24" customWidth="1"/>
    <col min="4" max="4" width="11.7109375" style="24" bestFit="1" customWidth="1"/>
    <col min="5" max="5" width="15.570312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>
      <c r="A2" s="40"/>
      <c r="B2" s="40" t="s">
        <v>151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135</v>
      </c>
      <c r="D10" s="124" t="s">
        <v>90</v>
      </c>
      <c r="E10" s="114" t="s">
        <v>91</v>
      </c>
      <c r="F10" s="116" t="s">
        <v>145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B6" sqref="B6"/>
    </sheetView>
  </sheetViews>
  <sheetFormatPr defaultColWidth="10.85546875" defaultRowHeight="16.5"/>
  <cols>
    <col min="1" max="1" width="10.85546875" style="24"/>
    <col min="2" max="2" width="53.7109375" style="24" customWidth="1"/>
    <col min="3" max="3" width="12.85546875" style="24" customWidth="1"/>
    <col min="4" max="4" width="15" style="24" customWidth="1"/>
    <col min="5" max="5" width="16.28515625" style="24" customWidth="1"/>
    <col min="6" max="6" width="15.42578125" style="34" customWidth="1"/>
    <col min="7" max="16384" width="10.85546875" style="24"/>
  </cols>
  <sheetData>
    <row r="2" spans="1:61">
      <c r="A2" s="40"/>
      <c r="B2" s="40" t="s">
        <v>151</v>
      </c>
      <c r="C2" s="40"/>
      <c r="D2" s="40" t="s">
        <v>94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133</v>
      </c>
      <c r="D10" s="124" t="s">
        <v>134</v>
      </c>
      <c r="E10" s="114" t="s">
        <v>95</v>
      </c>
      <c r="F10" s="116" t="s">
        <v>146</v>
      </c>
    </row>
    <row r="11" spans="1:61" ht="17.25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C3" sqref="C3"/>
    </sheetView>
  </sheetViews>
  <sheetFormatPr defaultColWidth="14.5703125" defaultRowHeight="16.5"/>
  <cols>
    <col min="1" max="1" width="9.42578125" style="24" customWidth="1"/>
    <col min="2" max="2" width="54" style="24" customWidth="1"/>
    <col min="3" max="4" width="14.5703125" style="24"/>
    <col min="5" max="5" width="16.42578125" style="24" customWidth="1"/>
    <col min="6" max="6" width="16.28515625" style="34" customWidth="1"/>
    <col min="7" max="16384" width="14.5703125" style="24"/>
  </cols>
  <sheetData>
    <row r="2" spans="1:61">
      <c r="A2" s="40"/>
      <c r="B2" s="40" t="s">
        <v>151</v>
      </c>
      <c r="C2" s="40"/>
      <c r="D2" s="40" t="s">
        <v>136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2"/>
      <c r="C3" s="42"/>
      <c r="D3" s="42"/>
      <c r="E3" s="42"/>
      <c r="F3" s="43"/>
    </row>
    <row r="4" spans="1:61">
      <c r="A4" s="42"/>
      <c r="B4" s="44" t="s">
        <v>93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18" t="s">
        <v>1</v>
      </c>
      <c r="B10" s="119"/>
      <c r="C10" s="122" t="s">
        <v>137</v>
      </c>
      <c r="D10" s="124" t="s">
        <v>138</v>
      </c>
      <c r="E10" s="114" t="s">
        <v>139</v>
      </c>
      <c r="F10" s="116" t="s">
        <v>147</v>
      </c>
    </row>
    <row r="11" spans="1:61" ht="48" customHeight="1" thickBot="1">
      <c r="A11" s="120"/>
      <c r="B11" s="121"/>
      <c r="C11" s="123"/>
      <c r="D11" s="125"/>
      <c r="E11" s="115"/>
      <c r="F11" s="117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21"/>
  <sheetViews>
    <sheetView zoomScale="150" zoomScaleNormal="150" workbookViewId="0">
      <selection sqref="A1:F116"/>
    </sheetView>
  </sheetViews>
  <sheetFormatPr defaultColWidth="9.140625" defaultRowHeight="15"/>
  <cols>
    <col min="1" max="1" width="7.7109375" style="1" customWidth="1"/>
    <col min="2" max="2" width="50.140625" style="1" customWidth="1"/>
    <col min="3" max="3" width="17.710937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>
      <c r="A1" s="3"/>
      <c r="B1" s="3"/>
      <c r="C1" s="126" t="s">
        <v>141</v>
      </c>
      <c r="D1" s="127"/>
      <c r="E1" s="127"/>
      <c r="F1" s="128"/>
      <c r="G1" s="4"/>
      <c r="H1" s="5"/>
      <c r="I1" s="3"/>
      <c r="J1" s="9"/>
      <c r="L1" s="3"/>
      <c r="M1" s="3"/>
      <c r="N1" s="3"/>
      <c r="O1" s="9"/>
      <c r="Q1" s="8"/>
    </row>
    <row r="2" spans="1:17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29460468</v>
      </c>
      <c r="G2" s="4"/>
      <c r="H2" s="5"/>
      <c r="I2" s="3"/>
      <c r="J2" s="9"/>
      <c r="L2" s="3"/>
      <c r="M2" s="3"/>
      <c r="N2" s="3"/>
      <c r="O2" s="9"/>
      <c r="Q2" s="8"/>
    </row>
    <row r="3" spans="1:17">
      <c r="A3" s="3"/>
      <c r="B3" s="3"/>
      <c r="C3" s="14" t="s">
        <v>0</v>
      </c>
      <c r="D3" s="15"/>
      <c r="E3" s="16"/>
      <c r="F3" s="11">
        <f>'план 2021. - извор 04'!F116</f>
        <v>2900000</v>
      </c>
      <c r="G3" s="4"/>
      <c r="H3" s="5"/>
      <c r="I3" s="3"/>
      <c r="J3" s="9"/>
      <c r="L3" s="3"/>
      <c r="M3" s="3"/>
      <c r="N3" s="3"/>
      <c r="O3" s="9"/>
      <c r="Q3" s="8"/>
    </row>
    <row r="4" spans="1:17">
      <c r="A4" s="3"/>
      <c r="B4" s="3"/>
      <c r="C4" s="14" t="s">
        <v>86</v>
      </c>
      <c r="D4" s="15"/>
      <c r="E4" s="16"/>
      <c r="F4" s="12">
        <f>'план 2021. - извор 07'!F116</f>
        <v>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>
      <c r="A5" s="3"/>
      <c r="B5" s="3"/>
      <c r="C5" s="18" t="s">
        <v>92</v>
      </c>
      <c r="D5" s="19"/>
      <c r="E5" s="17"/>
      <c r="F5" s="12">
        <f>'план 2021.-извор 08'!F116</f>
        <v>0</v>
      </c>
      <c r="J5" s="10"/>
      <c r="L5" s="3"/>
      <c r="M5" s="3"/>
      <c r="N5" s="3"/>
      <c r="O5" s="9"/>
      <c r="Q5" s="8"/>
    </row>
    <row r="6" spans="1:17">
      <c r="A6" s="3"/>
      <c r="B6" s="3"/>
      <c r="C6" s="20" t="s">
        <v>140</v>
      </c>
      <c r="D6" s="21"/>
      <c r="E6" s="22"/>
      <c r="F6" s="23">
        <f>'план 2021-извор 15'!F116</f>
        <v>0</v>
      </c>
      <c r="J6" s="10"/>
      <c r="L6" s="3"/>
      <c r="M6" s="3"/>
      <c r="N6" s="3"/>
      <c r="O6" s="9"/>
      <c r="Q6" s="8"/>
    </row>
    <row r="7" spans="1:17" ht="15.75" thickBot="1">
      <c r="A7" s="3"/>
      <c r="B7" s="3"/>
      <c r="C7" s="131" t="s">
        <v>78</v>
      </c>
      <c r="D7" s="132"/>
      <c r="E7" s="133"/>
      <c r="F7" s="13">
        <f>SUM(F2:F6)</f>
        <v>32360468</v>
      </c>
      <c r="J7" s="10"/>
      <c r="L7" s="3"/>
      <c r="M7" s="3"/>
      <c r="N7" s="3"/>
      <c r="O7" s="9"/>
      <c r="Q7" s="8"/>
    </row>
    <row r="8" spans="1:17">
      <c r="A8" s="3"/>
      <c r="B8" s="3"/>
      <c r="J8" s="10"/>
      <c r="L8" s="3"/>
      <c r="M8" s="3"/>
      <c r="N8" s="3"/>
      <c r="O8" s="9"/>
      <c r="Q8" s="8"/>
    </row>
    <row r="9" spans="1:17" ht="15.75" thickBot="1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>
      <c r="A10" s="134" t="s">
        <v>1</v>
      </c>
      <c r="B10" s="135"/>
      <c r="C10" s="138" t="s">
        <v>82</v>
      </c>
      <c r="D10" s="140" t="s">
        <v>83</v>
      </c>
      <c r="E10" s="142" t="s">
        <v>84</v>
      </c>
      <c r="F10" s="129" t="s">
        <v>85</v>
      </c>
    </row>
    <row r="11" spans="1:17" ht="20.25" customHeight="1">
      <c r="A11" s="136"/>
      <c r="B11" s="137"/>
      <c r="C11" s="139"/>
      <c r="D11" s="141"/>
      <c r="E11" s="143"/>
      <c r="F11" s="130"/>
    </row>
    <row r="12" spans="1:17" ht="16.5">
      <c r="A12" s="46">
        <v>400000</v>
      </c>
      <c r="B12" s="47" t="s">
        <v>4</v>
      </c>
      <c r="C12" s="48">
        <f>SUM(C13+C30+C78+C82+C89+C91)</f>
        <v>28505468</v>
      </c>
      <c r="D12" s="48">
        <f>SUM(D13+D30+D78+D82+D89+D91)</f>
        <v>1950000</v>
      </c>
      <c r="E12" s="48">
        <f>SUM(E13+E30+E78+E82+E89+E91)</f>
        <v>0</v>
      </c>
      <c r="F12" s="49">
        <f>SUM(C12+D12+E12)</f>
        <v>30455468</v>
      </c>
    </row>
    <row r="13" spans="1:17" ht="16.5">
      <c r="A13" s="50">
        <v>410000</v>
      </c>
      <c r="B13" s="51" t="s">
        <v>5</v>
      </c>
      <c r="C13" s="52">
        <f>SUM(C14+C16+C20+C22+C26+C28)</f>
        <v>17956118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17956118</v>
      </c>
    </row>
    <row r="14" spans="1:17" ht="16.5">
      <c r="A14" s="55">
        <v>411000</v>
      </c>
      <c r="B14" s="56" t="s">
        <v>6</v>
      </c>
      <c r="C14" s="57">
        <f>C15</f>
        <v>14242710</v>
      </c>
      <c r="D14" s="58">
        <f t="shared" ref="D14:E14" si="1">D15</f>
        <v>0</v>
      </c>
      <c r="E14" s="58">
        <f t="shared" si="1"/>
        <v>0</v>
      </c>
      <c r="F14" s="59">
        <f>SUM(C14+D14+E14)</f>
        <v>14242710</v>
      </c>
    </row>
    <row r="15" spans="1:17" ht="16.5">
      <c r="A15" s="60">
        <v>411100</v>
      </c>
      <c r="B15" s="61" t="s">
        <v>100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14242710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3">
        <f>SUM(C15+D15+E15)</f>
        <v>14242710</v>
      </c>
    </row>
    <row r="16" spans="1:17" ht="16.5">
      <c r="A16" s="55">
        <v>412000</v>
      </c>
      <c r="B16" s="56" t="s">
        <v>131</v>
      </c>
      <c r="C16" s="57">
        <f>C17+C18+C19</f>
        <v>2342296</v>
      </c>
      <c r="D16" s="58">
        <f t="shared" ref="D16" si="2">D17+D18+D19</f>
        <v>0</v>
      </c>
      <c r="E16" s="58">
        <f>E17+E18+E19</f>
        <v>0</v>
      </c>
      <c r="F16" s="101">
        <f>SUM(C16+D16+E16)</f>
        <v>2342296</v>
      </c>
    </row>
    <row r="17" spans="1:6" ht="16.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1620929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3">
        <f t="shared" ref="F17:F19" si="3">SUM(C17+D17+E17)</f>
        <v>1620929</v>
      </c>
    </row>
    <row r="18" spans="1:6" ht="16.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721367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3">
        <f t="shared" si="3"/>
        <v>721367</v>
      </c>
    </row>
    <row r="19" spans="1:6" ht="16.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3">
        <f t="shared" si="3"/>
        <v>0</v>
      </c>
    </row>
    <row r="20" spans="1:6" ht="16.5">
      <c r="A20" s="55">
        <v>413000</v>
      </c>
      <c r="B20" s="56" t="s">
        <v>10</v>
      </c>
      <c r="C20" s="57">
        <f>C21</f>
        <v>460000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460000</v>
      </c>
    </row>
    <row r="21" spans="1:6" ht="16.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460000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3">
        <f t="shared" si="5"/>
        <v>460000</v>
      </c>
    </row>
    <row r="22" spans="1:6" ht="16.5">
      <c r="A22" s="55">
        <v>414000</v>
      </c>
      <c r="B22" s="56" t="s">
        <v>12</v>
      </c>
      <c r="C22" s="57">
        <f>C23+C24+C25</f>
        <v>661112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661112</v>
      </c>
    </row>
    <row r="23" spans="1:6" ht="16.5">
      <c r="A23" s="64">
        <v>414100</v>
      </c>
      <c r="B23" s="65" t="s">
        <v>101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3">
        <f t="shared" si="5"/>
        <v>0</v>
      </c>
    </row>
    <row r="24" spans="1:6" ht="16.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3">
        <f t="shared" si="5"/>
        <v>0</v>
      </c>
    </row>
    <row r="25" spans="1:6" ht="16.5">
      <c r="A25" s="64">
        <v>414400</v>
      </c>
      <c r="B25" s="65" t="s">
        <v>102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661112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3">
        <f t="shared" si="5"/>
        <v>661112</v>
      </c>
    </row>
    <row r="26" spans="1:6" ht="16.5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ht="16.5">
      <c r="A27" s="64">
        <v>415100</v>
      </c>
      <c r="B27" s="65" t="s">
        <v>104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3">
        <f t="shared" si="5"/>
        <v>0</v>
      </c>
    </row>
    <row r="28" spans="1:6" ht="16.5">
      <c r="A28" s="55">
        <v>416000</v>
      </c>
      <c r="B28" s="56" t="s">
        <v>105</v>
      </c>
      <c r="C28" s="66">
        <f>C29</f>
        <v>250000</v>
      </c>
      <c r="D28" s="67">
        <f t="shared" ref="D28:E28" si="8">D29</f>
        <v>0</v>
      </c>
      <c r="E28" s="67">
        <f t="shared" si="8"/>
        <v>0</v>
      </c>
      <c r="F28" s="101">
        <f t="shared" si="5"/>
        <v>250000</v>
      </c>
    </row>
    <row r="29" spans="1:6" ht="16.5">
      <c r="A29" s="60">
        <v>416100</v>
      </c>
      <c r="B29" s="61" t="s">
        <v>106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250000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3">
        <f t="shared" si="5"/>
        <v>250000</v>
      </c>
    </row>
    <row r="30" spans="1:6" ht="16.5">
      <c r="A30" s="50">
        <v>420000</v>
      </c>
      <c r="B30" s="51" t="s">
        <v>14</v>
      </c>
      <c r="C30" s="52">
        <f>SUM(C31+C48+C53+C62+C67+C70)</f>
        <v>10509350</v>
      </c>
      <c r="D30" s="53">
        <f>SUM(D31+D48+D53+D62+D67+D70)</f>
        <v>1950000</v>
      </c>
      <c r="E30" s="53">
        <f>SUM(E31+E48+E53+E62+E67+E70)</f>
        <v>0</v>
      </c>
      <c r="F30" s="100">
        <f t="shared" si="5"/>
        <v>12459350</v>
      </c>
    </row>
    <row r="31" spans="1:6" ht="16.5">
      <c r="A31" s="55">
        <v>421000</v>
      </c>
      <c r="B31" s="56" t="s">
        <v>15</v>
      </c>
      <c r="C31" s="66">
        <f>SUM(C32:C47)</f>
        <v>6603150</v>
      </c>
      <c r="D31" s="67">
        <f>SUM(D32:D47)</f>
        <v>0</v>
      </c>
      <c r="E31" s="67">
        <f>SUM(E32:E47)</f>
        <v>0</v>
      </c>
      <c r="F31" s="101">
        <f t="shared" si="5"/>
        <v>6603150</v>
      </c>
    </row>
    <row r="32" spans="1:6" ht="16.5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95000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3">
        <f t="shared" ref="F32:F47" si="9">C32+D32+E32</f>
        <v>95000</v>
      </c>
    </row>
    <row r="33" spans="1:6" ht="16.5">
      <c r="A33" s="64">
        <v>421200</v>
      </c>
      <c r="B33" s="65" t="s">
        <v>107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731630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3">
        <f t="shared" si="9"/>
        <v>731630</v>
      </c>
    </row>
    <row r="34" spans="1:6" ht="16.5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3">
        <f t="shared" si="9"/>
        <v>0</v>
      </c>
    </row>
    <row r="35" spans="1:6" ht="16.5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3">
        <f t="shared" si="9"/>
        <v>0</v>
      </c>
    </row>
    <row r="36" spans="1:6" ht="16.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1482000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3">
        <f t="shared" si="9"/>
        <v>1482000</v>
      </c>
    </row>
    <row r="37" spans="1:6" ht="16.5">
      <c r="A37" s="60">
        <v>421311</v>
      </c>
      <c r="B37" s="61" t="s">
        <v>108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3">
        <f t="shared" si="9"/>
        <v>0</v>
      </c>
    </row>
    <row r="38" spans="1:6" ht="16.5">
      <c r="A38" s="60">
        <v>421321</v>
      </c>
      <c r="B38" s="61" t="s">
        <v>112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80000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3">
        <f t="shared" si="9"/>
        <v>80000</v>
      </c>
    </row>
    <row r="39" spans="1:6" ht="16.5">
      <c r="A39" s="60">
        <v>421323</v>
      </c>
      <c r="B39" s="61" t="s">
        <v>109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1490000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3">
        <f t="shared" si="9"/>
        <v>1490000</v>
      </c>
    </row>
    <row r="40" spans="1:6" ht="16.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490000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3">
        <f t="shared" si="9"/>
        <v>490000</v>
      </c>
    </row>
    <row r="41" spans="1:6" ht="16.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550000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3">
        <f t="shared" si="9"/>
        <v>550000</v>
      </c>
    </row>
    <row r="42" spans="1:6" ht="16.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3">
        <f t="shared" si="9"/>
        <v>0</v>
      </c>
    </row>
    <row r="43" spans="1:6" ht="16.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465000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3">
        <f t="shared" si="9"/>
        <v>465000</v>
      </c>
    </row>
    <row r="44" spans="1:6" ht="16.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200000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3">
        <f t="shared" si="9"/>
        <v>200000</v>
      </c>
    </row>
    <row r="45" spans="1:6" ht="16.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1019520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0</v>
      </c>
      <c r="F45" s="63">
        <f t="shared" si="9"/>
        <v>1019520</v>
      </c>
    </row>
    <row r="46" spans="1:6" ht="16.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3">
        <f t="shared" si="9"/>
        <v>0</v>
      </c>
    </row>
    <row r="47" spans="1:6" ht="16.5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3">
        <f t="shared" si="9"/>
        <v>0</v>
      </c>
    </row>
    <row r="48" spans="1:6" ht="16.5">
      <c r="A48" s="55">
        <v>422000</v>
      </c>
      <c r="B48" s="56" t="s">
        <v>27</v>
      </c>
      <c r="C48" s="66">
        <f>C49+C50+C51+C52</f>
        <v>210000</v>
      </c>
      <c r="D48" s="67">
        <f t="shared" ref="D48:E48" si="10">D49+D50+D51+D52</f>
        <v>150000</v>
      </c>
      <c r="E48" s="67">
        <f t="shared" si="10"/>
        <v>0</v>
      </c>
      <c r="F48" s="101">
        <f t="shared" si="5"/>
        <v>360000</v>
      </c>
    </row>
    <row r="49" spans="1:6" ht="16.5">
      <c r="A49" s="64">
        <v>422100</v>
      </c>
      <c r="B49" s="65" t="s">
        <v>110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100000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100000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3">
        <f t="shared" si="5"/>
        <v>200000</v>
      </c>
    </row>
    <row r="50" spans="1:6" ht="16.5">
      <c r="A50" s="64">
        <v>422200</v>
      </c>
      <c r="B50" s="65" t="s">
        <v>111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80000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50000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3">
        <f t="shared" si="5"/>
        <v>130000</v>
      </c>
    </row>
    <row r="51" spans="1:6" ht="16.5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30000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3">
        <f t="shared" si="5"/>
        <v>30000</v>
      </c>
    </row>
    <row r="52" spans="1:6" ht="16.5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3">
        <f t="shared" si="5"/>
        <v>0</v>
      </c>
    </row>
    <row r="53" spans="1:6" ht="16.5">
      <c r="A53" s="55">
        <v>423000</v>
      </c>
      <c r="B53" s="56" t="s">
        <v>30</v>
      </c>
      <c r="C53" s="66">
        <f>C54+C55+C56+C57+C58+C59+C60+C61</f>
        <v>886200</v>
      </c>
      <c r="D53" s="66">
        <f>D54+D55+D56+D57+D58+D59+D60+D61</f>
        <v>420000</v>
      </c>
      <c r="E53" s="66">
        <f>E54+E55+E56+E57+E58+E59+E60+E61</f>
        <v>0</v>
      </c>
      <c r="F53" s="101">
        <f t="shared" si="5"/>
        <v>1306200</v>
      </c>
    </row>
    <row r="54" spans="1:6" ht="16.5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20000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0</v>
      </c>
      <c r="F54" s="63">
        <f t="shared" si="5"/>
        <v>20000</v>
      </c>
    </row>
    <row r="55" spans="1:6" ht="16.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260200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3">
        <f t="shared" si="5"/>
        <v>260200</v>
      </c>
    </row>
    <row r="56" spans="1:6" ht="16.5">
      <c r="A56" s="64">
        <v>423300</v>
      </c>
      <c r="B56" s="65" t="s">
        <v>113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50000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3">
        <f t="shared" si="5"/>
        <v>50000</v>
      </c>
    </row>
    <row r="57" spans="1:6" ht="16.5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196000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320000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0</v>
      </c>
      <c r="F57" s="63">
        <f t="shared" si="5"/>
        <v>516000</v>
      </c>
    </row>
    <row r="58" spans="1:6" ht="16.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150000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0</v>
      </c>
      <c r="F58" s="63">
        <f t="shared" si="5"/>
        <v>150000</v>
      </c>
    </row>
    <row r="59" spans="1:6" ht="16.5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100000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50000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3">
        <f t="shared" si="5"/>
        <v>150000</v>
      </c>
    </row>
    <row r="60" spans="1:6" ht="16.5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60000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50000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3">
        <f t="shared" si="5"/>
        <v>110000</v>
      </c>
    </row>
    <row r="61" spans="1:6" ht="16.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50000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0</v>
      </c>
      <c r="F61" s="63">
        <f t="shared" si="5"/>
        <v>50000</v>
      </c>
    </row>
    <row r="62" spans="1:6" ht="16.5">
      <c r="A62" s="55">
        <v>424000</v>
      </c>
      <c r="B62" s="56" t="s">
        <v>38</v>
      </c>
      <c r="C62" s="66">
        <f>C63+C64+C65+C66</f>
        <v>1050000</v>
      </c>
      <c r="D62" s="67">
        <f t="shared" ref="D62" si="11">D63+D64+D65+D66</f>
        <v>1020000</v>
      </c>
      <c r="E62" s="67">
        <f>E63+E64+E65+E66</f>
        <v>0</v>
      </c>
      <c r="F62" s="101">
        <f t="shared" si="5"/>
        <v>2070000</v>
      </c>
    </row>
    <row r="63" spans="1:6" ht="16.5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170000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970000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0</v>
      </c>
      <c r="F63" s="63">
        <f t="shared" si="5"/>
        <v>1140000</v>
      </c>
    </row>
    <row r="64" spans="1:6" ht="16.5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100000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3">
        <f t="shared" si="5"/>
        <v>100000</v>
      </c>
    </row>
    <row r="65" spans="1:6" ht="16.5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3">
        <f t="shared" si="5"/>
        <v>0</v>
      </c>
    </row>
    <row r="66" spans="1:6" ht="16.5">
      <c r="A66" s="64">
        <v>424900</v>
      </c>
      <c r="B66" s="65" t="s">
        <v>114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780000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50000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0</v>
      </c>
      <c r="F66" s="63">
        <f t="shared" si="5"/>
        <v>830000</v>
      </c>
    </row>
    <row r="67" spans="1:6" ht="16.5">
      <c r="A67" s="55">
        <v>425000</v>
      </c>
      <c r="B67" s="56" t="s">
        <v>42</v>
      </c>
      <c r="C67" s="66">
        <f>C68+C69</f>
        <v>750000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750000</v>
      </c>
    </row>
    <row r="68" spans="1:6" ht="16.5">
      <c r="A68" s="60">
        <v>425100</v>
      </c>
      <c r="B68" s="61" t="s">
        <v>115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550000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3">
        <f t="shared" si="5"/>
        <v>550000</v>
      </c>
    </row>
    <row r="69" spans="1:6" ht="16.5">
      <c r="A69" s="60">
        <v>425200</v>
      </c>
      <c r="B69" s="61" t="s">
        <v>116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200000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3">
        <f t="shared" si="5"/>
        <v>200000</v>
      </c>
    </row>
    <row r="70" spans="1:6" ht="16.5">
      <c r="A70" s="55">
        <v>426000</v>
      </c>
      <c r="B70" s="56" t="s">
        <v>43</v>
      </c>
      <c r="C70" s="66">
        <f>SUM(C71:C77)</f>
        <v>1010000</v>
      </c>
      <c r="D70" s="67">
        <f>SUM(D71:D77)</f>
        <v>360000</v>
      </c>
      <c r="E70" s="67">
        <f>SUM(E71:E77)</f>
        <v>0</v>
      </c>
      <c r="F70" s="101">
        <f t="shared" si="5"/>
        <v>1370000</v>
      </c>
    </row>
    <row r="71" spans="1:6" ht="16.5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220000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3">
        <f t="shared" si="5"/>
        <v>220000</v>
      </c>
    </row>
    <row r="72" spans="1:6" ht="16.5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3">
        <f t="shared" si="5"/>
        <v>0</v>
      </c>
    </row>
    <row r="73" spans="1:6" ht="16.5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150000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3">
        <f t="shared" si="5"/>
        <v>150000</v>
      </c>
    </row>
    <row r="74" spans="1:6" ht="16.5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3">
        <f t="shared" si="5"/>
        <v>0</v>
      </c>
    </row>
    <row r="75" spans="1:6" ht="16.5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30000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320000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3">
        <f t="shared" si="5"/>
        <v>350000</v>
      </c>
    </row>
    <row r="76" spans="1:6" ht="16.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270000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20000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3">
        <f t="shared" si="5"/>
        <v>290000</v>
      </c>
    </row>
    <row r="77" spans="1:6" ht="16.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340000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20000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3">
        <f t="shared" si="5"/>
        <v>360000</v>
      </c>
    </row>
    <row r="78" spans="1:6" ht="16.5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ht="16.5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ht="16.5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3">
        <f t="shared" si="5"/>
        <v>0</v>
      </c>
    </row>
    <row r="81" spans="1:6" ht="16.5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3">
        <f t="shared" si="5"/>
        <v>0</v>
      </c>
    </row>
    <row r="82" spans="1:6" ht="16.5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ht="16.5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ht="16.5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3">
        <f t="shared" ref="F84:F97" si="15">C84+D84+E84</f>
        <v>0</v>
      </c>
    </row>
    <row r="85" spans="1:6" ht="16.5">
      <c r="A85" s="76">
        <v>441400</v>
      </c>
      <c r="B85" s="77" t="s">
        <v>121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3">
        <f t="shared" si="15"/>
        <v>0</v>
      </c>
    </row>
    <row r="86" spans="1:6" ht="16.5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3">
        <f t="shared" si="15"/>
        <v>0</v>
      </c>
    </row>
    <row r="87" spans="1:6" ht="16.5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3">
        <f t="shared" si="15"/>
        <v>0</v>
      </c>
    </row>
    <row r="88" spans="1:6" ht="16.5">
      <c r="A88" s="76">
        <v>444300</v>
      </c>
      <c r="B88" s="79" t="s">
        <v>122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3">
        <f t="shared" si="15"/>
        <v>0</v>
      </c>
    </row>
    <row r="89" spans="1:6" ht="16.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ht="16.5">
      <c r="A90" s="107">
        <v>465112</v>
      </c>
      <c r="B90" s="108" t="s">
        <v>149</v>
      </c>
      <c r="C90" s="62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12">
        <f t="shared" si="17"/>
        <v>0</v>
      </c>
    </row>
    <row r="91" spans="1:6" ht="16.5">
      <c r="A91" s="50">
        <v>480000</v>
      </c>
      <c r="B91" s="51" t="s">
        <v>56</v>
      </c>
      <c r="C91" s="52">
        <f>SUM(C92+C94+C97+C99)</f>
        <v>40000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40000</v>
      </c>
    </row>
    <row r="92" spans="1:6" ht="16.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ht="16.5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3">
        <f t="shared" si="15"/>
        <v>0</v>
      </c>
    </row>
    <row r="94" spans="1:6" ht="16.5">
      <c r="A94" s="55">
        <v>482000</v>
      </c>
      <c r="B94" s="56" t="s">
        <v>123</v>
      </c>
      <c r="C94" s="66">
        <f>C95+C96</f>
        <v>40000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40000</v>
      </c>
    </row>
    <row r="95" spans="1:6" ht="16.5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2021-извор 15'!C95+'буџетска резерва'!C95</f>
        <v>0</v>
      </c>
      <c r="D95" s="62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63">
        <f t="shared" si="15"/>
        <v>0</v>
      </c>
    </row>
    <row r="96" spans="1:6" ht="16.5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40000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3">
        <f t="shared" si="15"/>
        <v>40000</v>
      </c>
    </row>
    <row r="97" spans="1:6" ht="16.5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ht="16.5">
      <c r="A98" s="64">
        <v>483100</v>
      </c>
      <c r="B98" s="65" t="s">
        <v>125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3">
        <f>C98+D98+E98</f>
        <v>0</v>
      </c>
    </row>
    <row r="99" spans="1:6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ht="16.5">
      <c r="A100" s="64">
        <v>485100</v>
      </c>
      <c r="B100" s="65" t="s">
        <v>127</v>
      </c>
      <c r="C100" s="62">
        <f>'план 2021. - извор 01'!C100+'план 2021. - извор 04'!C100+'план 2021. - извор 07'!C100+'план 2021.-извор 08'!C100+'план 2021-извор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63">
        <f>C100+D100+E100</f>
        <v>0</v>
      </c>
    </row>
    <row r="101" spans="1:6" ht="16.5">
      <c r="A101" s="84">
        <v>500000</v>
      </c>
      <c r="B101" s="85" t="s">
        <v>96</v>
      </c>
      <c r="C101" s="86">
        <f>SUM(C102+C113)</f>
        <v>405000</v>
      </c>
      <c r="D101" s="87">
        <f t="shared" ref="D101:E101" si="24">SUM(D102+D113)</f>
        <v>1500000</v>
      </c>
      <c r="E101" s="87">
        <f t="shared" si="24"/>
        <v>0</v>
      </c>
      <c r="F101" s="49">
        <f>C101+D101+E101</f>
        <v>1905000</v>
      </c>
    </row>
    <row r="102" spans="1:6" ht="16.5">
      <c r="A102" s="50">
        <v>510000</v>
      </c>
      <c r="B102" s="51" t="s">
        <v>61</v>
      </c>
      <c r="C102" s="52">
        <f>SUM(C103+C106+C111)</f>
        <v>405000</v>
      </c>
      <c r="D102" s="53">
        <f t="shared" ref="D102:E102" si="25">SUM(D103+D106+D111)</f>
        <v>1500000</v>
      </c>
      <c r="E102" s="53">
        <f t="shared" si="25"/>
        <v>0</v>
      </c>
      <c r="F102" s="100">
        <f t="shared" ref="F102:F103" si="26">C102+D102+E102</f>
        <v>1905000</v>
      </c>
    </row>
    <row r="103" spans="1:6" ht="16.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ht="16.5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2021-извор 15'!C104+'буџетска резерва'!C104</f>
        <v>0</v>
      </c>
      <c r="D104" s="62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63">
        <f>C104+D104+E104</f>
        <v>0</v>
      </c>
    </row>
    <row r="105" spans="1:6" ht="16.5">
      <c r="A105" s="64">
        <v>511400</v>
      </c>
      <c r="B105" s="65" t="s">
        <v>97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3">
        <f>C105+D105+E105</f>
        <v>0</v>
      </c>
    </row>
    <row r="106" spans="1:6" ht="16.5">
      <c r="A106" s="55">
        <v>512000</v>
      </c>
      <c r="B106" s="56" t="s">
        <v>64</v>
      </c>
      <c r="C106" s="66">
        <f>SUM(C107:C110)</f>
        <v>405000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405000</v>
      </c>
    </row>
    <row r="107" spans="1:6" ht="16.5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305000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3">
        <f t="shared" si="29"/>
        <v>305000</v>
      </c>
    </row>
    <row r="108" spans="1:6" ht="16.5">
      <c r="A108" s="64">
        <v>512600</v>
      </c>
      <c r="B108" s="65" t="s">
        <v>98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100000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3">
        <f t="shared" si="29"/>
        <v>100000</v>
      </c>
    </row>
    <row r="109" spans="1:6" ht="16.5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63">
        <f t="shared" si="29"/>
        <v>0</v>
      </c>
    </row>
    <row r="110" spans="1:6" ht="16.5">
      <c r="A110" s="64">
        <v>512900</v>
      </c>
      <c r="B110" s="65" t="s">
        <v>99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3">
        <f t="shared" si="29"/>
        <v>0</v>
      </c>
    </row>
    <row r="111" spans="1:6" ht="16.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1500000</v>
      </c>
      <c r="E111" s="67">
        <f t="shared" si="30"/>
        <v>0</v>
      </c>
      <c r="F111" s="101">
        <f t="shared" si="29"/>
        <v>1500000</v>
      </c>
    </row>
    <row r="112" spans="1:6" ht="16.5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2021-извор 15'!C112+'буџетска резерва'!C112</f>
        <v>0</v>
      </c>
      <c r="D112" s="62">
        <f>'план 2021. - извор 01'!D112+'план 2021. - извор 04'!D112+'план 2021. - извор 07'!D112+'план 2021.-извор 08'!D112+'план 2021-извор 15'!D112+'буџетска резерва'!D112</f>
        <v>1500000</v>
      </c>
      <c r="E112" s="62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63">
        <f>C112+D112+E112</f>
        <v>1500000</v>
      </c>
    </row>
    <row r="113" spans="1:6" ht="16.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16.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2021-извор 15'!E115+'буџетска резерва'!E115</f>
        <v>0</v>
      </c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28910468</v>
      </c>
      <c r="D116" s="93">
        <f>D12+D101</f>
        <v>3450000</v>
      </c>
      <c r="E116" s="94">
        <f>E12+E101</f>
        <v>0</v>
      </c>
      <c r="F116" s="95">
        <f t="shared" ref="F116" si="33">SUM(C116:E116)</f>
        <v>32360468</v>
      </c>
    </row>
    <row r="117" spans="1:6" ht="16.5">
      <c r="A117" s="24"/>
      <c r="B117" s="24"/>
      <c r="C117" s="24"/>
      <c r="D117" s="24"/>
      <c r="E117" s="24"/>
      <c r="F117" s="34"/>
    </row>
    <row r="118" spans="1:6" ht="16.5">
      <c r="A118" s="24"/>
      <c r="B118" s="24"/>
      <c r="C118" s="33"/>
      <c r="D118" s="33"/>
      <c r="E118" s="33"/>
      <c r="F118" s="34"/>
    </row>
    <row r="119" spans="1:6" ht="16.5">
      <c r="A119" s="24"/>
      <c r="B119" s="24"/>
      <c r="C119" s="33"/>
      <c r="D119" s="96"/>
      <c r="E119" s="33"/>
      <c r="F119" s="34"/>
    </row>
    <row r="120" spans="1:6" ht="16.5">
      <c r="A120" s="24"/>
      <c r="B120" s="24"/>
      <c r="C120" s="33"/>
      <c r="D120" s="96"/>
      <c r="E120" s="33"/>
      <c r="F120" s="34"/>
    </row>
    <row r="121" spans="1:6" ht="16.5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75" orientation="portrait" r:id="rId1"/>
  <rowBreaks count="2" manualBreakCount="2">
    <brk id="48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Katarina</cp:lastModifiedBy>
  <cp:lastPrinted>2022-02-24T12:43:18Z</cp:lastPrinted>
  <dcterms:created xsi:type="dcterms:W3CDTF">2017-11-23T09:01:40Z</dcterms:created>
  <dcterms:modified xsi:type="dcterms:W3CDTF">2022-04-06T11:46:30Z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